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684" documentId="120_S{2AC9BD13-BADA-5192-A53E-5A8FF88502F6}" xr6:coauthVersionLast="47" xr6:coauthVersionMax="47" xr10:uidLastSave="{215677B7-4B12-4DF6-BE5C-A175B0EB251B}"/>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G7" i="4"/>
  <c r="G8" i="4"/>
  <c r="G9" i="4"/>
  <c r="G10" i="4"/>
  <c r="G11" i="4"/>
  <c r="G12" i="4"/>
  <c r="G13" i="4"/>
  <c r="G14" i="4"/>
  <c r="L61" i="9"/>
  <c r="J61" i="9"/>
  <c r="I61" i="9"/>
  <c r="G61" i="9"/>
  <c r="B61" i="9"/>
  <c r="L60" i="9"/>
  <c r="J60" i="9"/>
  <c r="I60" i="9"/>
  <c r="G60" i="9"/>
  <c r="B60" i="9"/>
  <c r="L59" i="9"/>
  <c r="J59" i="9"/>
  <c r="I59" i="9"/>
  <c r="G59" i="9"/>
  <c r="B59" i="9"/>
  <c r="L58" i="9"/>
  <c r="J58" i="9"/>
  <c r="I58" i="9"/>
  <c r="G58" i="9"/>
  <c r="B58" i="9"/>
  <c r="L57" i="9"/>
  <c r="J57" i="9"/>
  <c r="I57" i="9"/>
  <c r="G57" i="9"/>
  <c r="B57" i="9"/>
  <c r="L56" i="9"/>
  <c r="J56" i="9"/>
  <c r="I56" i="9"/>
  <c r="G56" i="9"/>
  <c r="B56" i="9"/>
  <c r="L55" i="9"/>
  <c r="J55" i="9"/>
  <c r="I55" i="9"/>
  <c r="G55" i="9"/>
  <c r="B55" i="9"/>
  <c r="L54" i="9"/>
  <c r="J54" i="9"/>
  <c r="I54" i="9"/>
  <c r="G54" i="9"/>
  <c r="B54" i="9"/>
  <c r="L53" i="9"/>
  <c r="J53" i="9"/>
  <c r="I53" i="9"/>
  <c r="G53" i="9"/>
  <c r="B53" i="9"/>
  <c r="L52" i="9"/>
  <c r="J52" i="9"/>
  <c r="I52" i="9"/>
  <c r="G52" i="9"/>
  <c r="B52" i="9"/>
  <c r="L51" i="9"/>
  <c r="J51" i="9"/>
  <c r="I51" i="9"/>
  <c r="G51" i="9"/>
  <c r="B51" i="9"/>
  <c r="L50" i="9"/>
  <c r="J50" i="9"/>
  <c r="I50" i="9"/>
  <c r="G50" i="9"/>
  <c r="B50" i="9"/>
  <c r="L49" i="9"/>
  <c r="J49" i="9"/>
  <c r="I49" i="9"/>
  <c r="G49" i="9"/>
  <c r="B49" i="9"/>
  <c r="L48" i="9"/>
  <c r="J48" i="9"/>
  <c r="I48" i="9"/>
  <c r="G48" i="9"/>
  <c r="B48" i="9"/>
  <c r="L47" i="9"/>
  <c r="J47" i="9"/>
  <c r="I47" i="9"/>
  <c r="G47" i="9"/>
  <c r="B47" i="9"/>
  <c r="L46" i="9"/>
  <c r="J46" i="9"/>
  <c r="I46" i="9"/>
  <c r="G46" i="9"/>
  <c r="B46" i="9"/>
  <c r="L45" i="9"/>
  <c r="J45" i="9"/>
  <c r="I45" i="9"/>
  <c r="G45" i="9"/>
  <c r="B45" i="9"/>
  <c r="L44" i="9"/>
  <c r="J44" i="9"/>
  <c r="I44" i="9"/>
  <c r="G44" i="9"/>
  <c r="B44" i="9"/>
  <c r="L43" i="9"/>
  <c r="J43" i="9"/>
  <c r="I43" i="9"/>
  <c r="G43" i="9"/>
  <c r="B43" i="9"/>
  <c r="L42" i="9"/>
  <c r="J42" i="9"/>
  <c r="I42" i="9"/>
  <c r="G42" i="9"/>
  <c r="B42" i="9"/>
  <c r="L41" i="9"/>
  <c r="J41" i="9"/>
  <c r="I41" i="9"/>
  <c r="G41" i="9"/>
  <c r="B41" i="9"/>
  <c r="L40" i="9"/>
  <c r="J40" i="9"/>
  <c r="I40" i="9"/>
  <c r="G40" i="9"/>
  <c r="B40" i="9"/>
  <c r="L39" i="9"/>
  <c r="J39" i="9"/>
  <c r="I39" i="9"/>
  <c r="G39" i="9"/>
  <c r="B39" i="9"/>
  <c r="L38" i="9"/>
  <c r="J38" i="9"/>
  <c r="I38" i="9"/>
  <c r="G38" i="9"/>
  <c r="B38" i="9"/>
  <c r="L37" i="9"/>
  <c r="J37" i="9"/>
  <c r="I37" i="9"/>
  <c r="G37" i="9"/>
  <c r="B37" i="9"/>
  <c r="L36" i="9"/>
  <c r="J36" i="9"/>
  <c r="I36" i="9"/>
  <c r="G36" i="9"/>
  <c r="B36" i="9"/>
  <c r="L35" i="9"/>
  <c r="J35" i="9"/>
  <c r="I35" i="9"/>
  <c r="G35" i="9"/>
  <c r="B35" i="9"/>
  <c r="L34" i="9"/>
  <c r="J34" i="9"/>
  <c r="I34" i="9"/>
  <c r="G34" i="9"/>
  <c r="B34" i="9"/>
  <c r="L33" i="9"/>
  <c r="J33" i="9"/>
  <c r="I33" i="9"/>
  <c r="G33" i="9"/>
  <c r="B33" i="9"/>
  <c r="L32" i="9"/>
  <c r="J32" i="9"/>
  <c r="I32" i="9"/>
  <c r="G32" i="9"/>
  <c r="B32" i="9"/>
  <c r="L31" i="9"/>
  <c r="J31" i="9"/>
  <c r="I31" i="9"/>
  <c r="G31" i="9"/>
  <c r="B31" i="9"/>
  <c r="L30" i="9"/>
  <c r="J30" i="9"/>
  <c r="I30" i="9"/>
  <c r="G30" i="9"/>
  <c r="B30" i="9"/>
  <c r="L29" i="9"/>
  <c r="J29" i="9"/>
  <c r="I29" i="9"/>
  <c r="G29" i="9"/>
  <c r="B29" i="9"/>
  <c r="L28" i="9"/>
  <c r="J28" i="9"/>
  <c r="I28" i="9"/>
  <c r="G28" i="9"/>
  <c r="B28" i="9"/>
  <c r="L27" i="9"/>
  <c r="J27" i="9"/>
  <c r="I27" i="9"/>
  <c r="G27" i="9"/>
  <c r="B27" i="9"/>
  <c r="L26" i="9"/>
  <c r="J26" i="9"/>
  <c r="I26" i="9"/>
  <c r="G26" i="9"/>
  <c r="B26" i="9"/>
  <c r="L25" i="9"/>
  <c r="J25" i="9"/>
  <c r="I25" i="9"/>
  <c r="G25" i="9"/>
  <c r="B25" i="9"/>
  <c r="L24" i="9"/>
  <c r="J24" i="9"/>
  <c r="I24" i="9"/>
  <c r="G24" i="9"/>
  <c r="B24" i="9"/>
  <c r="L23" i="9"/>
  <c r="J23" i="9"/>
  <c r="I23" i="9"/>
  <c r="G23" i="9"/>
  <c r="B23" i="9"/>
  <c r="L22" i="9"/>
  <c r="J22" i="9"/>
  <c r="I22" i="9"/>
  <c r="G22" i="9"/>
  <c r="B22" i="9"/>
  <c r="L21" i="9"/>
  <c r="J21" i="9"/>
  <c r="I21" i="9"/>
  <c r="G21" i="9"/>
  <c r="B21" i="9"/>
  <c r="L20" i="9"/>
  <c r="J20" i="9"/>
  <c r="I20" i="9"/>
  <c r="G20" i="9"/>
  <c r="B20" i="9"/>
  <c r="L19" i="9"/>
  <c r="J19" i="9"/>
  <c r="I19" i="9"/>
  <c r="G19" i="9"/>
  <c r="B19" i="9"/>
  <c r="L18" i="9"/>
  <c r="J18" i="9"/>
  <c r="I18" i="9"/>
  <c r="G18" i="9"/>
  <c r="B18" i="9"/>
  <c r="L17" i="9"/>
  <c r="J17" i="9"/>
  <c r="I17" i="9"/>
  <c r="G17" i="9"/>
  <c r="B17" i="9"/>
  <c r="L16" i="9"/>
  <c r="J16" i="9"/>
  <c r="I16" i="9"/>
  <c r="G16" i="9"/>
  <c r="B16" i="9"/>
  <c r="L15" i="9"/>
  <c r="J15" i="9"/>
  <c r="I15" i="9"/>
  <c r="G15" i="9"/>
  <c r="B15" i="9"/>
  <c r="L14" i="9"/>
  <c r="J14" i="9"/>
  <c r="I14" i="9"/>
  <c r="G14" i="9"/>
  <c r="B14" i="9"/>
  <c r="L13" i="9"/>
  <c r="J13" i="9"/>
  <c r="I13" i="9"/>
  <c r="G13" i="9"/>
  <c r="B13"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G4" i="4"/>
  <c r="I4" i="4"/>
  <c r="J4" i="4"/>
  <c r="L4" i="4"/>
  <c r="B5" i="4"/>
  <c r="G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<sst xmlns="http://schemas.openxmlformats.org/spreadsheetml/2006/main" count="180298" uniqueCount="39133">
  <si>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</si>
  <si>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</si>
  <si>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</si>
  <si>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</si>
  <si>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</si>
  <si>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</si>
  <si>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</si>
  <si>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</si>
  <si>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</si>
  <si>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</si>
  <si>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</si>
  <si>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</si>
  <si>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</si>
  <si>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</si>
  <si>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</si>
  <si>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</si>
  <si>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</si>
  <si>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</si>
  <si>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</si>
  <si>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</si>
  <si>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</si>
  <si>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</si>
  <si>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</si>
  <si>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</si>
  <si>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</si>
  <si>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</si>
  <si>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</si>
  <si>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</si>
  <si>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</si>
  <si>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</si>
  <si>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</si>
  <si>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</si>
  <si>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</si>
  <si>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</si>
  <si>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</si>
  <si>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</si>
  <si>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</si>
  <si>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</si>
  <si>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</si>
  <si>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</si>
  <si>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</si>
  <si>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</si>
  <si>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</si>
  <si>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</si>
  <si>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</si>
  <si>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</si>
  <si>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</si>
  <si>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</si>
  <si>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</si>
  <si>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</si>
  <si>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</si>
  <si>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</si>
  <si>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</si>
  <si>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</si>
  <si>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</si>
  <si>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</si>
  <si>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</si>
  <si>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</si>
  <si>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</si>
  <si>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</si>
  <si>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</si>
  <si>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</si>
  <si>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</si>
  <si>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</si>
  <si>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</si>
  <si>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</si>
  <si>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</si>
  <si>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</si>
  <si>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</si>
  <si>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</si>
  <si>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</si>
  <si>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</si>
  <si>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</si>
  <si>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</si>
  <si>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</si>
  <si>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</si>
  <si>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</si>
  <si>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</si>
  <si>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</si>
  <si>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</si>
  <si>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</si>
  <si>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</si>
  <si>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</si>
  <si>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</si>
  <si>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</si>
  <si>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</si>
  <si>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</si>
  <si>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</si>
  <si>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</si>
  <si>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</si>
  <si>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</si>
  <si>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</si>
  <si>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</si>
  <si>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</si>
  <si>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</si>
  <si>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</si>
  <si>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</si>
  <si>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</si>
  <si>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</si>
  <si>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</si>
  <si>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</si>
  <si>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</si>
  <si>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</si>
  <si>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</si>
  <si>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</si>
  <si>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</si>
  <si>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</si>
  <si>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</si>
  <si>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</si>
  <si>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</si>
  <si>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</si>
  <si>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</si>
  <si>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</si>
  <si>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</si>
  <si>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</si>
  <si>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</si>
  <si>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</si>
  <si>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</si>
  <si>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</si>
  <si>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</si>
  <si>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</si>
  <si>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</si>
  <si>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</si>
  <si>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</si>
  <si>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</si>
  <si>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</si>
  <si>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</si>
  <si>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</si>
  <si>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</si>
  <si>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</si>
  <si>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</si>
  <si>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</si>
  <si>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</si>
  <si>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</si>
  <si>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</si>
  <si>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</si>
  <si>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</si>
  <si>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</si>
  <si>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</si>
  <si>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</si>
  <si>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</si>
  <si>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</si>
  <si>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</si>
  <si>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</si>
  <si>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</si>
  <si>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</si>
  <si>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</si>
  <si>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</si>
  <si>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</si>
  <si>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</si>
  <si>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</si>
  <si>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</si>
  <si>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</si>
  <si>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</si>
  <si>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</si>
  <si>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</si>
  <si>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</si>
  <si>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</si>
  <si>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</si>
  <si>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</si>
  <si>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</si>
  <si>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</si>
  <si>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</si>
  <si>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</si>
  <si>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</si>
  <si>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</si>
  <si>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</si>
  <si>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</si>
  <si>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</si>
  <si>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</si>
  <si>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</si>
  <si>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</si>
  <si>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</si>
  <si>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</si>
  <si>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</si>
  <si>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</si>
  <si>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</si>
  <si>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</si>
  <si>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</si>
  <si>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</si>
  <si>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</si>
  <si>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</si>
  <si>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</si>
  <si>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</si>
  <si>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</si>
  <si>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</si>
  <si>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</si>
  <si>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</si>
  <si>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</si>
  <si>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</si>
  <si>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</si>
  <si>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</si>
  <si>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</si>
  <si>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</si>
  <si>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</si>
  <si>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</si>
  <si>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</si>
  <si>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</si>
  <si>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</si>
  <si>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</si>
  <si>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</si>
  <si>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</si>
  <si>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</si>
  <si>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</si>
  <si>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</si>
  <si>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</si>
  <si>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</si>
  <si>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</si>
  <si>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</si>
  <si>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</si>
  <si>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</si>
  <si>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</si>
  <si>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</si>
  <si>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</si>
  <si>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</si>
  <si>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</si>
  <si>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</si>
  <si>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</si>
  <si>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</si>
  <si>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</si>
  <si>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</si>
  <si>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</si>
  <si>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</si>
  <si>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</si>
  <si>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</si>
  <si>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</si>
  <si>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</si>
  <si>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</si>
  <si>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</si>
  <si>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</si>
  <si>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</si>
  <si>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</si>
  <si>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</si>
  <si>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</si>
  <si>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</si>
  <si>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</si>
  <si>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</si>
  <si>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</si>
  <si>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</si>
  <si>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</si>
  <si>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</si>
  <si>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</si>
  <si>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</si>
  <si>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</si>
  <si>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</si>
  <si>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</si>
  <si>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</si>
  <si>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</si>
  <si>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</si>
  <si>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</si>
  <si>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</si>
  <si>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</si>
  <si>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</si>
  <si>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</si>
  <si>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</si>
  <si>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</si>
  <si>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</si>
  <si>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</si>
  <si>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</si>
  <si>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</si>
  <si>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</si>
  <si>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</si>
  <si>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</si>
  <si>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</si>
  <si>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</si>
  <si>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</si>
  <si>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</si>
  <si>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</si>
  <si>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</si>
  <si>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</si>
  <si>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</si>
  <si>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</si>
  <si>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</si>
  <si>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</si>
  <si>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</si>
  <si>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</si>
  <si>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</si>
  <si>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</si>
  <si>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</si>
  <si>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</si>
  <si>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</si>
  <si>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</si>
  <si>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</si>
  <si>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</si>
  <si>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</si>
  <si>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</si>
  <si>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</si>
  <si>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</si>
  <si>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</si>
  <si>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</si>
  <si>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</si>
  <si>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</si>
  <si>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</si>
  <si>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</si>
  <si>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</si>
  <si>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</si>
  <si>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</si>
  <si>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</si>
  <si>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</si>
  <si>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</si>
  <si>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</si>
  <si>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</si>
  <si>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</si>
  <si>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</si>
  <si>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</si>
  <si>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</si>
  <si>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</si>
  <si>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</si>
  <si>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</si>
  <si>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</si>
  <si>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</si>
  <si>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</si>
  <si>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</si>
  <si>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</si>
  <si>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</si>
  <si>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</si>
  <si>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</si>
  <si>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</si>
  <si>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</si>
  <si>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</si>
  <si>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</si>
  <si>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</si>
  <si>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</si>
  <si>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</si>
  <si>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</si>
  <si>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</si>
  <si>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</si>
  <si>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</si>
  <si>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</si>
  <si>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</si>
  <si>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</si>
  <si>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</si>
  <si>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</si>
  <si>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</si>
  <si>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</si>
  <si>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</si>
  <si>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</si>
  <si>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</si>
  <si>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</si>
  <si>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</si>
  <si>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</si>
  <si>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</si>
  <si>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</si>
  <si>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</si>
  <si>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</si>
  <si>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</si>
  <si>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</si>
  <si>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</si>
  <si>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</si>
  <si>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</si>
  <si>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</si>
  <si>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</si>
  <si>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</si>
  <si>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</si>
  <si>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</si>
  <si>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</si>
  <si>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</si>
  <si>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</si>
  <si>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</si>
  <si>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</si>
  <si>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</si>
  <si>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</si>
  <si>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</si>
  <si>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</si>
  <si>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</si>
  <si>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</si>
  <si>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</si>
  <si>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</si>
  <si>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</si>
  <si>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</si>
  <si>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</si>
  <si>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</si>
  <si>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</si>
  <si>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</si>
  <si>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</si>
  <si>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</si>
  <si>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</si>
  <si>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</si>
  <si>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</si>
  <si>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</si>
  <si>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</si>
  <si>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</si>
  <si>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</si>
  <si>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</si>
  <si>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</si>
  <si>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</si>
  <si>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</si>
  <si>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</si>
  <si>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</si>
  <si>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</si>
  <si>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</si>
  <si>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</si>
  <si>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</si>
  <si>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</si>
  <si>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</si>
  <si>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</si>
  <si>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</si>
  <si>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</si>
  <si>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</si>
  <si>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</si>
  <si>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</si>
  <si>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</si>
  <si>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</si>
  <si>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</si>
  <si>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</si>
  <si>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</si>
  <si>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</si>
  <si>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</si>
  <si>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</si>
  <si>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</si>
  <si>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</si>
  <si>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</si>
  <si>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</si>
  <si>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</si>
  <si>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</si>
  <si>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</si>
  <si>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</si>
  <si>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</si>
  <si>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</si>
  <si>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</si>
  <si>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</si>
  <si>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</si>
  <si>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</si>
  <si>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</si>
  <si>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</si>
  <si>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</si>
  <si>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</si>
  <si>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</si>
  <si>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</si>
  <si>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</si>
  <si>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</si>
  <si>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</si>
  <si>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</si>
  <si>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</si>
  <si>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</si>
  <si>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</si>
  <si>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</si>
  <si>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</si>
  <si>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</si>
  <si>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</si>
  <si>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</si>
  <si>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</si>
  <si>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</si>
  <si>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</si>
  <si>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</si>
  <si>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</si>
  <si>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</si>
  <si>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</si>
  <si>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</si>
  <si>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</si>
  <si>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</si>
  <si>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</si>
  <si>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</si>
  <si>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</si>
  <si>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</si>
  <si>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</si>
  <si>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</si>
  <si>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</si>
  <si>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</si>
  <si>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</si>
  <si>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</si>
  <si>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</si>
  <si>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</si>
  <si>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</si>
  <si>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</si>
  <si>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</si>
  <si>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</si>
  <si>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</si>
  <si>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</si>
  <si>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</si>
  <si>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</si>
  <si>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</si>
  <si>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</si>
  <si>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</si>
  <si>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</si>
  <si>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</si>
  <si>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</si>
  <si>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</si>
  <si>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</si>
  <si>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</si>
  <si>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</si>
  <si>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</si>
  <si>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</si>
  <si>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</si>
  <si>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</si>
  <si>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</si>
  <si>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</si>
  <si>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</si>
  <si>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</si>
  <si>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</si>
  <si>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</si>
  <si>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</si>
  <si>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</si>
  <si>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</si>
  <si>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</si>
  <si>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</si>
  <si>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</si>
  <si>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</si>
  <si>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</si>
  <si>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</si>
  <si>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</si>
  <si>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</si>
  <si>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</si>
  <si>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</si>
  <si>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</si>
  <si>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</si>
  <si>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</si>
  <si>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</si>
  <si>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</si>
  <si>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</si>
  <si>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</si>
  <si>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</si>
  <si>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</si>
  <si>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</si>
  <si>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</si>
  <si>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</si>
  <si>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</si>
  <si>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</si>
  <si>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</si>
  <si>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</si>
  <si>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</si>
  <si>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</si>
  <si>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</si>
  <si>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</si>
  <si>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</si>
  <si>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</si>
  <si>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</si>
  <si>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</si>
  <si>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</si>
  <si>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</si>
  <si>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</si>
  <si>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</si>
  <si>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</si>
  <si>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</si>
  <si>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</si>
  <si>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</si>
  <si>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</si>
  <si>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</si>
  <si>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</si>
  <si>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</si>
  <si>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</si>
  <si>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</si>
  <si>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</si>
  <si>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</si>
  <si>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</si>
  <si>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</si>
  <si>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</si>
  <si>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</si>
  <si>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</si>
  <si>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</si>
  <si>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</si>
  <si>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</si>
  <si>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</si>
  <si>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</si>
  <si>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</si>
  <si>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</si>
  <si>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</si>
  <si>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</si>
  <si>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</si>
  <si>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</si>
  <si>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</si>
  <si>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</si>
  <si>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</si>
  <si>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</si>
  <si>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</si>
  <si>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</si>
  <si>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</si>
  <si>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</si>
  <si>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</si>
  <si>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</si>
  <si>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</si>
  <si>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</si>
  <si>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</si>
  <si>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</si>
  <si>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</si>
  <si>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</si>
  <si>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</si>
  <si>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</si>
  <si>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</si>
  <si>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</si>
  <si>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</si>
  <si>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</si>
  <si>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</si>
  <si>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</si>
  <si>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</si>
  <si>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</si>
  <si>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</si>
  <si>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</si>
  <si>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</si>
  <si>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</si>
  <si>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</si>
  <si>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</si>
  <si>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</si>
  <si>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</si>
  <si>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</si>
  <si>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</si>
  <si>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</si>
  <si>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</si>
  <si>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</si>
  <si>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</si>
  <si>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</si>
  <si>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</si>
  <si>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</si>
  <si>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</si>
  <si>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</si>
  <si>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</si>
  <si>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</si>
  <si>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</si>
  <si>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</si>
  <si>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</si>
  <si>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</si>
  <si>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</si>
  <si>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</si>
  <si>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</si>
  <si>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</si>
  <si>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</si>
  <si>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</si>
  <si>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</si>
  <si>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</si>
  <si>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</si>
  <si>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</si>
  <si>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</si>
  <si>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</si>
  <si>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</si>
  <si>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</si>
  <si>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</si>
  <si>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</si>
  <si>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</si>
  <si>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</si>
  <si>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</si>
  <si>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</si>
  <si>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</si>
  <si>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</si>
  <si>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</si>
  <si>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</si>
  <si>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</si>
  <si>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</si>
  <si>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</si>
  <si>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</si>
  <si>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</si>
  <si>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</si>
  <si>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</si>
  <si>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</si>
  <si>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</si>
  <si>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</si>
  <si>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</si>
  <si>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</si>
  <si>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</si>
  <si>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</si>
  <si>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</si>
  <si>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</si>
  <si>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</si>
  <si>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</si>
  <si>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</si>
  <si>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</si>
  <si>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</si>
  <si>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</si>
  <si>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</si>
  <si>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</si>
  <si>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</si>
  <si>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</si>
  <si>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</si>
  <si>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</si>
  <si>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</si>
  <si>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</si>
  <si>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</si>
  <si>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</si>
  <si>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</si>
  <si>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</si>
  <si>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</si>
  <si>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</si>
  <si>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</si>
  <si>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</si>
  <si>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</si>
  <si>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</si>
  <si>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</si>
  <si>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</si>
  <si>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</si>
  <si>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</si>
  <si>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</si>
  <si>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</si>
  <si>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</si>
  <si>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</si>
  <si>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</si>
  <si>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</si>
  <si>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</si>
  <si>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</si>
  <si>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</si>
  <si>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</si>
  <si>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</si>
  <si>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</si>
  <si>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</si>
  <si>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</si>
  <si>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</si>
  <si>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</si>
  <si>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</si>
  <si>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</si>
  <si>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</si>
  <si>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</si>
  <si>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</si>
  <si>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</si>
  <si>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</si>
  <si>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</si>
  <si>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</si>
  <si>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</si>
  <si>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</si>
  <si>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</si>
  <si>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</si>
  <si>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</si>
  <si>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</si>
  <si>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</si>
  <si>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</si>
  <si>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</si>
  <si>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</si>
  <si>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</si>
  <si>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</si>
  <si>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</si>
  <si>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</si>
  <si>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</si>
  <si>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</si>
  <si>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</si>
  <si>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</si>
  <si>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</si>
  <si>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</si>
  <si>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</si>
  <si>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</si>
  <si>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</si>
  <si>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</si>
  <si>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</si>
  <si>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</si>
  <si>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</si>
  <si>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</si>
  <si>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</si>
  <si>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</si>
  <si>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</si>
  <si>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</si>
  <si>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</si>
  <si>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</si>
  <si>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</si>
  <si>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</si>
  <si>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</si>
  <si>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</si>
  <si>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</si>
  <si>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</si>
  <si>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</si>
  <si>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</si>
  <si>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</si>
  <si>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</si>
  <si>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</si>
  <si>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</si>
  <si>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</si>
  <si>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</si>
  <si>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</si>
  <si>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</si>
  <si>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</si>
  <si>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</si>
  <si>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</si>
  <si>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</si>
  <si>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</si>
  <si>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</si>
  <si>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</si>
  <si>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</si>
  <si>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</si>
  <si>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</si>
  <si>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</si>
  <si>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</si>
  <si>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</si>
  <si>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</si>
  <si>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</si>
  <si>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</si>
  <si>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</si>
  <si>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</si>
  <si>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</si>
  <si>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</si>
  <si>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</si>
  <si>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</si>
  <si>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</si>
  <si>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</si>
  <si>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</si>
  <si>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</si>
  <si>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</si>
  <si>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</si>
  <si>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</si>
  <si>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</si>
  <si>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</si>
  <si>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</si>
  <si>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</si>
  <si>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</si>
  <si>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</si>
  <si>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</si>
  <si>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</si>
  <si>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</si>
  <si>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</si>
  <si>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</si>
  <si>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</si>
  <si>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</si>
  <si>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</si>
  <si>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</si>
  <si>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</si>
  <si>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</si>
  <si>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</si>
  <si>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</si>
  <si>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</si>
  <si>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</si>
  <si>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</si>
  <si>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</si>
  <si>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</si>
  <si>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</si>
  <si>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</si>
  <si>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</si>
  <si>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</si>
  <si>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</si>
  <si>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</si>
  <si>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</si>
  <si>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</si>
  <si>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</si>
  <si>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</si>
  <si>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</si>
  <si>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</si>
  <si>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</si>
  <si>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</si>
  <si>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</si>
  <si>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</si>
  <si>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</si>
  <si>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</si>
  <si>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</si>
  <si>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</si>
  <si>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</si>
  <si>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</si>
  <si>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</si>
  <si>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</si>
  <si>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</si>
  <si>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</si>
  <si>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</si>
  <si>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</si>
  <si>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</si>
  <si>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</si>
  <si>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</si>
  <si>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</si>
  <si>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</si>
  <si>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</si>
  <si>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</si>
  <si>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</si>
  <si>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</si>
  <si>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</si>
  <si>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</si>
  <si>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</si>
  <si>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</si>
  <si>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</si>
  <si>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</si>
  <si>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</si>
  <si>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</si>
  <si>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</si>
  <si>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</si>
  <si>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</si>
  <si>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</si>
  <si>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</si>
  <si>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</si>
  <si>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</si>
  <si>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</si>
  <si>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</si>
  <si>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</si>
  <si>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</si>
  <si>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</si>
  <si>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</si>
  <si>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</si>
  <si>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</si>
  <si>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</si>
  <si>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</si>
  <si>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</si>
  <si>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</si>
  <si>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</si>
  <si>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</si>
  <si>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</si>
  <si>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</si>
  <si>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</si>
  <si>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</si>
  <si>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</si>
  <si>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</si>
  <si>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</si>
  <si>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</si>
  <si>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</si>
  <si>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</si>
  <si>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</si>
  <si>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</si>
  <si>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</si>
  <si>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</si>
  <si>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</si>
  <si>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</si>
  <si>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</si>
  <si>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</si>
  <si>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</si>
  <si>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</si>
  <si>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</si>
  <si>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</si>
  <si>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</si>
  <si>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</si>
  <si>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</si>
  <si>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</si>
  <si>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</si>
  <si>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</si>
  <si>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</si>
  <si>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</si>
  <si>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</si>
  <si>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</si>
  <si>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</si>
  <si>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</si>
  <si>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</si>
  <si>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</si>
  <si>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</si>
  <si>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</si>
  <si>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</si>
  <si>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</si>
  <si>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</si>
  <si>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</si>
  <si>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</si>
  <si>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</si>
  <si>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</si>
  <si>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</si>
  <si>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</si>
  <si>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</si>
  <si>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</si>
  <si>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</si>
  <si>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</si>
  <si>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</si>
  <si>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</si>
  <si>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</si>
  <si>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</si>
  <si>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</si>
  <si>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</si>
  <si>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</si>
  <si>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</si>
  <si>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</si>
  <si>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</si>
  <si>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</si>
  <si>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</si>
  <si>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</si>
  <si>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</si>
  <si>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</si>
  <si>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</si>
  <si>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</si>
  <si>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</si>
  <si>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</si>
  <si>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</si>
  <si>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</si>
  <si>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</si>
  <si>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</si>
  <si>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</si>
  <si>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</si>
  <si>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</si>
  <si>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</si>
  <si>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</si>
  <si>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</si>
  <si>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</si>
  <si>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</si>
  <si>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</si>
  <si>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</si>
  <si>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</si>
  <si>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</si>
  <si>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</si>
  <si>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</si>
  <si>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</si>
  <si>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</si>
  <si>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</si>
  <si>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</si>
  <si>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</si>
  <si>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</si>
  <si>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</si>
  <si>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</si>
  <si>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</si>
  <si>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</si>
  <si>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</si>
  <si>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</si>
  <si>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</si>
  <si>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</si>
  <si>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</si>
  <si>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</si>
  <si>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</si>
  <si>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</si>
  <si>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</si>
  <si>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</si>
  <si>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</si>
  <si>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</si>
  <si>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</si>
  <si>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</si>
  <si>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</si>
  <si>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</si>
  <si>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</si>
  <si>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</si>
  <si>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</si>
  <si>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</si>
  <si>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</si>
  <si>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</si>
  <si>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</si>
  <si>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</si>
  <si>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</si>
  <si>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</si>
  <si>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</si>
  <si>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</si>
  <si>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</si>
  <si>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</si>
  <si>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</si>
  <si>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</si>
  <si>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</si>
  <si>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</si>
  <si>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</si>
  <si>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</si>
  <si>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</si>
  <si>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</si>
  <si>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</si>
  <si>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</si>
  <si>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</si>
  <si>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</si>
  <si>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</si>
  <si>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</si>
  <si>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</si>
  <si>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</si>
  <si>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</si>
  <si>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</si>
  <si>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</si>
  <si>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</si>
  <si>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</si>
  <si>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</si>
  <si>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</si>
  <si>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</si>
  <si>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</si>
  <si>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</si>
  <si>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</si>
  <si>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</si>
  <si>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</si>
  <si>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</si>
  <si>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</si>
  <si>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</si>
  <si>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</si>
  <si>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</si>
  <si>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</si>
  <si>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</si>
  <si>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</si>
  <si>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</si>
  <si>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</si>
  <si>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</si>
  <si>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</si>
  <si>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</si>
  <si>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</si>
  <si>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</si>
  <si>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</si>
  <si>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</si>
  <si>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</si>
  <si>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</si>
  <si>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</si>
  <si>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</si>
  <si>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</si>
  <si>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</si>
  <si>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</si>
  <si>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</si>
  <si>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</si>
  <si>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</si>
  <si>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</si>
  <si>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</si>
  <si>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</si>
  <si>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</si>
  <si>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</si>
  <si>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</si>
  <si>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</si>
  <si>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</si>
  <si>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</si>
  <si>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</si>
  <si>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</si>
  <si>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</si>
  <si>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</si>
  <si>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</si>
  <si>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</si>
  <si>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</si>
  <si>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</si>
  <si>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</si>
  <si>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</si>
  <si>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</si>
  <si>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</si>
  <si>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</si>
  <si>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</si>
  <si>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</si>
  <si>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</si>
  <si>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</si>
  <si>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</si>
  <si>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</si>
  <si>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</si>
  <si>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</si>
  <si>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</si>
  <si>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</si>
  <si>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</si>
  <si>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</si>
  <si>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</si>
  <si>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</si>
  <si>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</si>
  <si>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</si>
  <si>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</si>
  <si>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</si>
  <si>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</si>
  <si>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</si>
  <si>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</si>
  <si>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</si>
  <si>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</si>
  <si>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</si>
  <si>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</si>
  <si>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</si>
  <si>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</si>
  <si>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</si>
  <si>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</si>
  <si>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</si>
  <si>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</si>
  <si>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</si>
  <si>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</si>
  <si>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</si>
  <si>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</si>
  <si>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</si>
  <si>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</si>
  <si>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</si>
  <si>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</si>
  <si>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</si>
  <si>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</si>
  <si>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</si>
  <si>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</si>
  <si>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</si>
  <si>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</si>
  <si>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</si>
  <si>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</si>
  <si>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</si>
  <si>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</si>
  <si>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</si>
  <si>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</si>
  <si>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</si>
  <si>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</si>
  <si>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</si>
  <si>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</si>
  <si>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</si>
  <si>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</si>
  <si>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</si>
  <si>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</si>
  <si>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</si>
  <si>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</si>
  <si>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</si>
  <si>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</si>
  <si>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</si>
  <si>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</si>
  <si>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</si>
  <si>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</si>
  <si>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</si>
  <si>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</si>
  <si>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</si>
  <si>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</si>
  <si>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</si>
  <si>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</si>
  <si>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</si>
  <si>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</si>
  <si>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</si>
  <si>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</si>
  <si>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</si>
  <si>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</si>
  <si>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</si>
  <si>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</si>
  <si>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</si>
  <si>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</si>
  <si>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</si>
  <si>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</si>
  <si>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</si>
  <si>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</si>
  <si>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</si>
  <si>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</si>
  <si>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</si>
  <si>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</si>
  <si>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</si>
  <si>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</si>
  <si>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</si>
  <si>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</si>
  <si>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</si>
  <si>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</si>
  <si>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</si>
  <si>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</si>
  <si>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</si>
  <si>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</si>
  <si>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</si>
  <si>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</si>
  <si>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</si>
  <si>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</si>
  <si>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</si>
  <si>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</si>
  <si>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</si>
  <si>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</si>
  <si>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</si>
  <si>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</si>
  <si>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</si>
  <si>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</si>
  <si>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</si>
  <si>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</si>
  <si>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</si>
  <si>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</si>
  <si>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</si>
  <si>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</si>
  <si>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</si>
  <si>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</si>
  <si>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</si>
  <si>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</si>
  <si>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</si>
  <si>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</si>
  <si>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</si>
  <si>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</si>
  <si>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</si>
  <si>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</si>
  <si>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</si>
  <si>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</si>
  <si>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</si>
  <si>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</si>
  <si>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</si>
  <si>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</si>
  <si>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</si>
  <si>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</si>
  <si>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</si>
  <si>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</si>
  <si>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</si>
  <si>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</si>
  <si>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</si>
  <si>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</si>
  <si>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</si>
  <si>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</si>
  <si>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</si>
  <si>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</si>
  <si>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</si>
  <si>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</si>
  <si>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</si>
  <si>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</si>
  <si>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</si>
  <si>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</si>
  <si>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</si>
  <si>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</si>
  <si>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</si>
  <si>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</si>
  <si>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</si>
  <si>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</si>
  <si>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</si>
  <si>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</si>
  <si>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</si>
  <si>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</si>
  <si>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</si>
  <si>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</si>
  <si>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</si>
  <si>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</si>
  <si>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</si>
  <si>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</si>
  <si>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</si>
  <si>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</si>
  <si>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</si>
  <si>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</si>
  <si>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</si>
  <si>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</si>
  <si>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</si>
  <si>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</si>
  <si>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</si>
  <si>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</si>
  <si>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</si>
  <si>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</si>
  <si>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</si>
  <si>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</si>
  <si>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</si>
  <si>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</si>
  <si>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</si>
  <si>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</si>
  <si>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</si>
  <si>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</si>
  <si>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</si>
  <si>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</si>
  <si>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</si>
  <si>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</si>
  <si>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</si>
  <si>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</si>
  <si>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</si>
  <si>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</si>
  <si>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</si>
  <si>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</si>
  <si>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</si>
  <si>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</si>
  <si>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</si>
  <si>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</si>
  <si>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</si>
  <si>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</si>
  <si>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</si>
  <si>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</si>
  <si>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</si>
  <si>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</si>
  <si>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</si>
  <si>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</si>
  <si>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</si>
  <si>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</si>
  <si>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</si>
  <si>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</si>
  <si>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</si>
  <si>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</si>
  <si>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</si>
  <si>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</si>
  <si>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</si>
  <si>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</si>
  <si>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</si>
  <si>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</si>
  <si>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</si>
  <si>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</si>
  <si>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</si>
  <si>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</si>
  <si>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</si>
  <si>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</si>
  <si>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</si>
  <si>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</si>
  <si>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</si>
  <si>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</si>
  <si>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</si>
  <si>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</si>
  <si>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</si>
  <si>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</si>
  <si>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</si>
  <si>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</si>
  <si>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</si>
  <si>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</si>
  <si>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</si>
  <si>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</si>
  <si>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</si>
  <si>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</si>
  <si>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</si>
  <si>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</si>
  <si>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</si>
  <si>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</si>
  <si>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</si>
  <si>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</si>
  <si>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</si>
  <si>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</si>
  <si>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</si>
  <si>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</si>
  <si>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</si>
  <si>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</si>
  <si>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</si>
  <si>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</si>
  <si>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</si>
  <si>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</si>
  <si>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</si>
  <si>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</si>
  <si>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</si>
  <si>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</si>
  <si>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</si>
  <si>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</si>
  <si>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</si>
  <si>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</si>
  <si>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</si>
  <si>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</si>
  <si>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</si>
  <si>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</si>
  <si>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</si>
  <si>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</si>
  <si>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</si>
  <si>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</si>
  <si>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</si>
  <si>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</si>
  <si>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</si>
  <si>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</si>
  <si>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</si>
  <si>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</si>
  <si>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</si>
  <si>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</si>
  <si>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</si>
  <si>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</si>
  <si>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</si>
  <si>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</si>
  <si>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</si>
  <si>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</si>
  <si>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</si>
  <si>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</si>
  <si>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</si>
  <si>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</si>
  <si>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</si>
  <si>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</si>
  <si>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</si>
  <si>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</si>
  <si>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</si>
  <si>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</si>
  <si>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</si>
  <si>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</si>
  <si>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</si>
  <si>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</si>
  <si>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</si>
  <si>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</si>
  <si>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</si>
  <si>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</si>
  <si>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</si>
  <si>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</si>
  <si>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</si>
  <si>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</si>
  <si>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</si>
  <si>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</si>
  <si>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</si>
  <si>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</si>
  <si>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</si>
  <si>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</si>
  <si>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</si>
  <si>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</si>
  <si>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</si>
  <si>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</si>
  <si>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</si>
  <si>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</si>
  <si>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</si>
  <si>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</si>
  <si>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</si>
  <si>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</si>
  <si>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</si>
  <si>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</si>
  <si>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</si>
  <si>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</si>
  <si>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</si>
  <si>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</si>
  <si>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</si>
  <si>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</si>
  <si>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</si>
  <si>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</si>
  <si>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</si>
  <si>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</si>
  <si>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</si>
  <si>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</si>
  <si>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</si>
  <si>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</si>
  <si>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</si>
  <si>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</si>
  <si>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</si>
  <si>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</si>
  <si>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</si>
  <si>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</si>
  <si>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</si>
  <si>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</si>
  <si>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</si>
  <si>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</si>
  <si>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</si>
  <si>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</si>
  <si>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</si>
  <si>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</si>
  <si>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</si>
  <si>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</si>
  <si>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</si>
  <si>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</si>
  <si>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</si>
  <si>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</si>
  <si>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</si>
  <si>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</si>
  <si>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</si>
  <si>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</si>
  <si>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</si>
  <si>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</si>
  <si>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</si>
  <si>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</si>
  <si>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</si>
  <si>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</si>
  <si>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</si>
  <si>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</si>
  <si>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</si>
  <si>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</si>
  <si>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</si>
  <si>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</si>
  <si>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</si>
  <si>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</si>
  <si>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</si>
  <si>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</si>
  <si>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</si>
  <si>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</si>
  <si>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</si>
  <si>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</si>
  <si>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</si>
  <si>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</si>
  <si>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</si>
  <si>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</si>
  <si>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</si>
  <si>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</si>
  <si>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</si>
  <si>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</si>
  <si>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</si>
  <si>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</si>
  <si>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</si>
  <si>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</si>
  <si>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</si>
  <si>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</si>
  <si>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</si>
  <si>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</si>
  <si>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</si>
  <si>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</si>
  <si>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</si>
  <si>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</si>
  <si>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</si>
  <si>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</si>
  <si>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</si>
  <si>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</si>
  <si>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</si>
  <si>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</si>
  <si>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</si>
  <si>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</si>
  <si>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</si>
  <si>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</si>
  <si>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</si>
  <si>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</si>
  <si>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</si>
  <si>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</si>
  <si>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</si>
  <si>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</si>
  <si>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</si>
  <si>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</si>
  <si>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</si>
  <si>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</si>
  <si>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</si>
  <si>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</si>
  <si>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</si>
  <si>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</si>
  <si>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</si>
  <si>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</si>
  <si>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</si>
  <si>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</si>
  <si>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</si>
  <si>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</si>
  <si>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</si>
  <si>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</si>
  <si>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</si>
  <si>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</si>
  <si>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</si>
  <si>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</si>
  <si>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</si>
  <si>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</si>
  <si>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</si>
  <si>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</si>
  <si>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</si>
  <si>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</si>
  <si>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</si>
  <si>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</si>
  <si>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</si>
  <si>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</si>
  <si>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</si>
  <si>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</si>
  <si>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</si>
  <si>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</si>
  <si>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</si>
  <si>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</si>
  <si>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</si>
  <si>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</si>
  <si>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</si>
  <si>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</si>
  <si>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</si>
  <si>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</si>
  <si>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</si>
  <si>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</si>
  <si>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</si>
  <si>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</si>
  <si>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</si>
  <si>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</si>
  <si>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</si>
  <si>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</si>
  <si>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</si>
  <si>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</si>
  <si>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</si>
  <si>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</si>
  <si>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</si>
  <si>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</si>
  <si>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</si>
  <si>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</si>
  <si>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</si>
  <si>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</si>
  <si>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</si>
  <si>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</si>
  <si>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</si>
  <si>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</si>
  <si>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</si>
  <si>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</si>
  <si>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</si>
  <si>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</si>
  <si>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</si>
  <si>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</si>
  <si>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</si>
  <si>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</si>
  <si>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</si>
  <si>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</si>
  <si>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</si>
  <si>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</si>
  <si>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</si>
  <si>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</si>
  <si>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</si>
  <si>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</si>
  <si>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</si>
  <si>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</si>
  <si>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</si>
  <si>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</si>
  <si>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</si>
  <si>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</si>
  <si>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</si>
  <si>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</si>
  <si>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</si>
  <si>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</si>
  <si>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</si>
  <si>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</si>
  <si>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</si>
  <si>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</si>
  <si>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</si>
  <si>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</si>
  <si>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</si>
  <si>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</si>
  <si>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</si>
  <si>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</si>
  <si>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</si>
  <si>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</si>
  <si>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</si>
  <si>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</si>
  <si>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</si>
  <si>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</si>
  <si>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</si>
  <si>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</si>
  <si>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</si>
  <si>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</si>
  <si>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</si>
  <si>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</si>
  <si>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</si>
  <si>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</si>
  <si>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</si>
  <si>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</si>
  <si>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</si>
  <si>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</si>
  <si>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</si>
  <si>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</si>
  <si>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</si>
  <si>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</si>
  <si>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</si>
  <si>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</si>
  <si>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</si>
  <si>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</si>
  <si>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</si>
  <si>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</si>
  <si>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</si>
  <si>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</si>
  <si>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</si>
  <si>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</si>
  <si>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</si>
  <si>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</si>
  <si>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</si>
  <si>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</si>
  <si>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</si>
  <si>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</si>
  <si>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</si>
  <si>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</si>
  <si>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</si>
  <si>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</si>
  <si>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</si>
  <si>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</si>
  <si>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</si>
  <si>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</si>
  <si>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</si>
  <si>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</si>
  <si>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</si>
  <si>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</si>
  <si>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</si>
  <si>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</si>
  <si>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</si>
  <si>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</si>
  <si>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</si>
  <si>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</si>
  <si>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</si>
  <si>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</si>
  <si>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</si>
  <si>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</si>
  <si>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</si>
  <si>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</si>
  <si>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</si>
  <si>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</si>
  <si>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</si>
  <si>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</si>
  <si>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</si>
  <si>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</si>
  <si>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</si>
  <si>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</si>
  <si>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</si>
  <si>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</si>
  <si>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</si>
  <si>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</si>
  <si>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</si>
  <si>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</si>
  <si>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</si>
  <si>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</si>
  <si>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</si>
  <si>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</si>
  <si>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</si>
  <si>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</si>
  <si>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</si>
  <si>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</si>
  <si>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</si>
  <si>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</si>
  <si>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</si>
  <si>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</si>
  <si>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</si>
  <si>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</si>
  <si>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</si>
  <si>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</si>
  <si>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</si>
  <si>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</si>
  <si>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</si>
  <si>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</si>
  <si>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</si>
  <si>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</si>
  <si>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</si>
  <si>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</si>
  <si>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</si>
  <si>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</si>
  <si>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</si>
  <si>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</si>
  <si>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</si>
  <si>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</si>
  <si>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</si>
  <si>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</si>
  <si>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</si>
  <si>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</si>
  <si>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</si>
  <si>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</si>
  <si>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</si>
  <si>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</si>
  <si>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</si>
  <si>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</si>
  <si>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</si>
  <si>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</si>
  <si>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</si>
  <si>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</si>
  <si>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</si>
  <si>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</si>
  <si>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</si>
  <si>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</si>
  <si>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</si>
  <si>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</si>
  <si>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</si>
  <si>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</si>
  <si>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</si>
  <si>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</si>
  <si>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</si>
  <si>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</si>
  <si>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</si>
  <si>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</si>
  <si>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</si>
  <si>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</si>
  <si>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</si>
  <si>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</si>
  <si>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</si>
  <si>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</si>
  <si>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</si>
  <si>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</si>
  <si>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</si>
  <si>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</si>
  <si>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</si>
  <si>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</si>
  <si>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</si>
  <si>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</si>
  <si>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</si>
  <si>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</si>
  <si>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</si>
  <si>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</si>
  <si>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</si>
  <si>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</si>
  <si>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</si>
  <si>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</si>
  <si>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</si>
  <si>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</si>
  <si>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</si>
  <si>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</si>
  <si>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</si>
  <si>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</si>
  <si>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</si>
  <si>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</si>
  <si>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</si>
  <si>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</si>
  <si>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</si>
  <si>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</si>
  <si>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</si>
  <si>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</si>
  <si>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</si>
  <si>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</si>
  <si>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</si>
  <si>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</si>
  <si>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</si>
  <si>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</si>
  <si>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</si>
  <si>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</si>
  <si>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</si>
  <si>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</si>
  <si>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</si>
  <si>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</si>
  <si>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</si>
  <si>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</si>
  <si>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</si>
  <si>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</si>
  <si>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</si>
  <si>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</si>
  <si>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</si>
  <si>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</si>
  <si>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</si>
  <si>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</si>
  <si>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</si>
  <si>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</si>
  <si>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</si>
  <si>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</si>
  <si>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</si>
  <si>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</si>
  <si>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</si>
  <si>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</si>
  <si>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</si>
  <si>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</si>
  <si>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</si>
  <si>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</si>
  <si>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</si>
  <si>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</si>
  <si>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</si>
  <si>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</si>
  <si>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</si>
  <si>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</si>
  <si>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</si>
  <si>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</si>
  <si>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</si>
  <si>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</si>
  <si>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</si>
  <si>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</si>
  <si>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</si>
  <si>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</si>
  <si>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</si>
  <si>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</si>
  <si>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</si>
  <si>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</si>
  <si>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</si>
  <si>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</si>
  <si>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</si>
  <si>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</si>
  <si>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</si>
  <si>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</si>
  <si>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</si>
  <si>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</si>
  <si>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</si>
  <si>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</si>
  <si>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</si>
  <si>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</si>
  <si>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</si>
  <si>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</si>
  <si>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</si>
  <si>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</si>
  <si>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</si>
  <si>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</si>
  <si>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</si>
  <si>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</si>
  <si>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</si>
  <si>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</si>
  <si>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</si>
  <si>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</si>
  <si>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</si>
  <si>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</si>
  <si>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</si>
  <si>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</si>
  <si>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</si>
  <si>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</si>
  <si>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</si>
  <si>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</si>
  <si>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</si>
  <si>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</si>
  <si>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</si>
  <si>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</si>
  <si>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</si>
  <si>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</si>
  <si>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</si>
  <si>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</si>
  <si>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</si>
  <si>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</si>
  <si>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</si>
  <si>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</si>
  <si>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</si>
  <si>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</si>
  <si>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</si>
  <si>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</si>
  <si>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</si>
  <si>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</si>
  <si>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</si>
  <si>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</si>
  <si>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</si>
  <si>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</si>
  <si>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</si>
  <si>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</si>
  <si>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</si>
  <si>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</si>
  <si>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</si>
  <si>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</si>
  <si>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</si>
  <si>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</si>
  <si>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</si>
  <si>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</si>
  <si>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</si>
  <si>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</si>
  <si>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</si>
  <si>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</si>
  <si>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</si>
  <si>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</si>
  <si>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</si>
  <si>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</si>
  <si>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</si>
  <si>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</si>
  <si>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</si>
  <si>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</si>
  <si>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</si>
  <si>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</si>
  <si>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</si>
  <si>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</si>
  <si>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</si>
  <si>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</si>
  <si>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</si>
  <si>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</si>
  <si>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</si>
  <si>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</si>
  <si>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</si>
  <si>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</si>
  <si>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</si>
  <si>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</si>
  <si>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</si>
  <si>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</si>
  <si>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</si>
  <si>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</si>
  <si>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</si>
  <si>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</si>
  <si>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</si>
  <si>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</si>
  <si>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</si>
  <si>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</si>
  <si>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</si>
  <si>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</si>
  <si>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</si>
  <si>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</si>
  <si>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</si>
  <si>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</si>
  <si>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</si>
  <si>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</si>
  <si>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</si>
  <si>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</si>
  <si>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</si>
  <si>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</si>
  <si>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</si>
  <si>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</si>
  <si>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</si>
  <si>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</si>
  <si>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</si>
  <si>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</si>
  <si>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</si>
  <si>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</si>
  <si>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</si>
  <si>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</si>
  <si>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</si>
  <si>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</si>
  <si>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</si>
  <si>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</si>
  <si>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</si>
  <si>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</si>
  <si>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</si>
  <si>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</si>
  <si>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</si>
  <si>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</si>
  <si>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</si>
  <si>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</si>
  <si>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</si>
  <si>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</si>
  <si>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</si>
  <si>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</si>
  <si>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</si>
  <si>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</si>
  <si>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</si>
  <si>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</si>
  <si>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</si>
  <si>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</si>
  <si>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</si>
  <si>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</si>
  <si>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</si>
  <si>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</si>
  <si>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</si>
  <si>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</si>
  <si>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</si>
  <si>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</si>
  <si>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</si>
  <si>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</si>
  <si>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</si>
  <si>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</si>
  <si>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</si>
  <si>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</si>
  <si>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</si>
  <si>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</si>
  <si>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</si>
  <si>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</si>
  <si>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</si>
  <si>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</si>
  <si>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</si>
  <si>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</si>
  <si>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</si>
  <si>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</si>
  <si>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</si>
  <si>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</si>
  <si>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</si>
  <si>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</si>
  <si>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</si>
  <si>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</si>
  <si>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</si>
  <si>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</si>
  <si>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</si>
  <si>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</si>
  <si>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</si>
  <si>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</si>
  <si>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</si>
  <si>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</si>
  <si>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</si>
  <si>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</si>
  <si>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</si>
  <si>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</si>
  <si>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</si>
  <si>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</si>
  <si>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</si>
  <si>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</si>
  <si>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</si>
  <si>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</si>
  <si>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</si>
  <si>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</si>
  <si>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</si>
  <si>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</si>
  <si>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</si>
  <si>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</si>
  <si>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</si>
  <si>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</si>
  <si>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</si>
  <si>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</si>
  <si>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</si>
  <si>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</si>
  <si>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</si>
  <si>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</si>
  <si>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</si>
  <si>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</si>
  <si>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</si>
  <si>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</si>
  <si>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</si>
  <si>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</si>
  <si>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</si>
  <si>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</si>
  <si>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</si>
  <si>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</si>
  <si>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</si>
  <si>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</si>
  <si>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</si>
  <si>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</si>
  <si>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</si>
  <si>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</si>
  <si>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</si>
  <si>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</si>
  <si>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</si>
  <si>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</si>
  <si>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</si>
  <si>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</si>
  <si>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</si>
  <si>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</si>
  <si>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</si>
  <si>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</si>
  <si>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</si>
  <si>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</si>
  <si>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</si>
  <si>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</si>
  <si>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</si>
  <si>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</si>
  <si>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</si>
  <si>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</si>
  <si>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</si>
  <si>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</si>
  <si>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</si>
  <si>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</si>
  <si>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</si>
  <si>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</si>
  <si>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</si>
  <si>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</si>
  <si>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</si>
  <si>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</si>
  <si>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</si>
  <si>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</si>
  <si>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</si>
  <si>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</si>
  <si>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</si>
  <si>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</si>
  <si>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</si>
  <si>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</si>
  <si>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</si>
  <si>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</si>
  <si>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</si>
  <si>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</si>
  <si>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</si>
  <si>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</si>
  <si>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</si>
  <si>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</si>
  <si>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</si>
  <si>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</si>
  <si>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</si>
  <si>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</si>
  <si>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</si>
  <si>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</si>
  <si>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</si>
  <si>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</si>
  <si>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</si>
  <si>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</si>
  <si>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</si>
  <si>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</si>
  <si>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</si>
  <si>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</si>
  <si>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</si>
  <si>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</si>
  <si>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</si>
  <si>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</si>
  <si>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</si>
  <si>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</si>
  <si>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</si>
  <si>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</si>
  <si>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</si>
  <si>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</si>
  <si>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</si>
  <si>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</si>
  <si>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</si>
  <si>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</si>
  <si>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</si>
  <si>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</si>
  <si>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</si>
  <si>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</si>
  <si>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</si>
  <si>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</si>
  <si>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</si>
  <si>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</si>
  <si>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</si>
  <si>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</si>
  <si>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</si>
  <si>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</si>
  <si>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</si>
  <si>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</si>
  <si>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</si>
  <si>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</si>
  <si>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</si>
  <si>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</si>
  <si>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</si>
  <si>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</si>
  <si>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</si>
  <si>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</si>
  <si>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</si>
  <si>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</si>
  <si>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</si>
  <si>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</si>
  <si>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</si>
  <si>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</si>
  <si>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</si>
  <si>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</si>
  <si>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</si>
  <si>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</si>
  <si>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</si>
  <si>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</si>
  <si>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</si>
  <si>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</si>
  <si>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</si>
  <si>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</si>
  <si>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</si>
  <si>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</si>
  <si>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</si>
  <si>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</si>
  <si>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</si>
  <si>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</si>
  <si>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</si>
  <si>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</si>
  <si>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</si>
  <si>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</si>
  <si>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</si>
  <si>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</si>
  <si>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</si>
  <si>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</si>
  <si>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</si>
  <si>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</si>
  <si>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</si>
  <si>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</si>
  <si>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</si>
  <si>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</si>
  <si>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</si>
  <si>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</si>
  <si>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</si>
  <si>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</si>
  <si>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</si>
  <si>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</si>
  <si>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</si>
  <si>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</si>
  <si>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</si>
  <si>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</si>
  <si>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</si>
  <si>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</si>
  <si>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</si>
  <si>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</si>
  <si>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</si>
  <si>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</si>
  <si>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</si>
  <si>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</si>
  <si>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</si>
  <si>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</si>
  <si>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</si>
  <si>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</si>
  <si>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</si>
  <si>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</si>
  <si>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</si>
  <si>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</si>
  <si>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</si>
  <si>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</si>
  <si>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</si>
  <si>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</si>
  <si>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</si>
  <si>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</si>
  <si>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</si>
  <si>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</si>
  <si>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</si>
  <si>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</si>
  <si>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</si>
  <si>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</si>
  <si>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</si>
  <si>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</si>
  <si>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</si>
  <si>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</si>
  <si>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</si>
  <si>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</si>
  <si>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</si>
  <si>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</si>
  <si>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</si>
  <si>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</si>
  <si>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</si>
  <si>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</si>
  <si>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</si>
  <si>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</si>
  <si>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</si>
  <si>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</si>
  <si>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</si>
  <si>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</si>
  <si>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</si>
  <si>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</si>
  <si>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</si>
  <si>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</si>
  <si>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</si>
  <si>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</si>
  <si>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</si>
  <si>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</si>
  <si>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</si>
  <si>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</si>
  <si>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</si>
  <si>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</si>
  <si>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</si>
  <si>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</si>
  <si>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</si>
  <si>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</si>
  <si>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</si>
  <si>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</si>
  <si>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</si>
  <si>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</si>
  <si>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</si>
  <si>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</si>
  <si>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</si>
  <si>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</si>
  <si>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</si>
  <si>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</si>
  <si>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</si>
  <si>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</si>
  <si>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</si>
  <si>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</si>
  <si>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</si>
  <si>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</si>
  <si>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</si>
  <si>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</si>
  <si>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</si>
  <si>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</si>
  <si>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</si>
  <si>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</si>
  <si>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</si>
  <si>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</si>
  <si>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</si>
  <si>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</si>
  <si>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</si>
  <si>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</si>
  <si>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</si>
  <si>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</si>
  <si>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</si>
  <si>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</si>
  <si>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</si>
  <si>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</si>
  <si>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</si>
  <si>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</si>
  <si>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</si>
  <si>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</si>
  <si>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</si>
  <si>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</si>
  <si>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</si>
  <si>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</si>
  <si>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</si>
  <si>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</si>
  <si>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</si>
  <si>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</si>
  <si>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</si>
  <si>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</si>
  <si>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</si>
  <si>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</si>
  <si>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</si>
  <si>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</si>
  <si>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</si>
  <si>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</si>
  <si>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</si>
  <si>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</si>
  <si>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</si>
  <si>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</si>
  <si>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</si>
  <si>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</si>
  <si>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</si>
  <si>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</si>
  <si>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</si>
  <si>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</si>
  <si>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</si>
  <si>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</si>
  <si>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</si>
  <si>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</si>
  <si>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</si>
  <si>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</si>
  <si>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</si>
  <si>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</si>
  <si>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</si>
  <si>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</si>
  <si>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</si>
  <si>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</si>
  <si>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</si>
  <si>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</si>
  <si>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</si>
  <si>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</si>
  <si>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</si>
  <si>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</si>
  <si>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</si>
  <si>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</si>
  <si>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</si>
  <si>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</si>
  <si>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</si>
  <si>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</si>
  <si>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</si>
  <si>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</si>
  <si>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</si>
  <si>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</si>
  <si>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</si>
  <si>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</si>
  <si>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</si>
  <si>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</si>
  <si>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</si>
  <si>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</si>
  <si>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</si>
  <si>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</si>
  <si>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</si>
  <si>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</si>
  <si>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</si>
  <si>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</si>
  <si>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</si>
  <si>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</si>
  <si>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</si>
  <si>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</si>
  <si>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</si>
  <si>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</si>
  <si>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</si>
  <si>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</si>
  <si>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</si>
  <si>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</si>
  <si>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</si>
  <si>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</si>
  <si>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</si>
  <si>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</si>
  <si>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</si>
  <si>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</si>
  <si>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</si>
  <si>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</si>
  <si>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</si>
  <si>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</si>
  <si>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</si>
  <si>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</si>
  <si>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</si>
  <si>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</si>
  <si>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</si>
  <si>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</si>
  <si>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</si>
  <si>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</si>
  <si>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</si>
  <si>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</si>
  <si>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</si>
  <si>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</si>
  <si>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</si>
  <si>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</si>
  <si>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</si>
  <si>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</si>
  <si>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</si>
  <si>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</si>
  <si>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</si>
  <si>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</si>
  <si>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</si>
  <si>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</si>
  <si>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</si>
  <si>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</si>
  <si>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</si>
  <si>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</si>
  <si>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</si>
  <si>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</si>
  <si>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</si>
  <si>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</si>
  <si>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</si>
  <si>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</si>
  <si>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</si>
  <si>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</si>
  <si>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</si>
  <si>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</si>
  <si>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</si>
  <si>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</si>
  <si>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</si>
  <si>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</si>
  <si>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</si>
  <si>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</si>
  <si>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</si>
  <si>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</si>
  <si>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</si>
  <si>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</si>
  <si>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</si>
  <si>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</si>
  <si>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</si>
  <si>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</si>
  <si>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</si>
  <si>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</si>
  <si>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</si>
  <si>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</si>
  <si>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</si>
  <si>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</si>
  <si>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</si>
  <si>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</si>
  <si>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</si>
  <si>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</si>
  <si>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</si>
  <si>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</si>
  <si>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</si>
  <si>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</si>
  <si>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</si>
  <si>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</si>
  <si>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</si>
  <si>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</si>
  <si>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</si>
  <si>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</si>
  <si>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</si>
  <si>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</si>
  <si>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</si>
  <si>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</si>
  <si>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</si>
  <si>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</si>
  <si>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</si>
  <si>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</si>
  <si>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</si>
  <si>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</si>
  <si>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</si>
  <si>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</si>
  <si>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</si>
  <si>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</si>
  <si>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</si>
  <si>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</si>
  <si>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</si>
  <si>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</si>
  <si>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</si>
  <si>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</si>
  <si>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</si>
  <si>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</si>
  <si>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</si>
  <si>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</si>
  <si>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</si>
  <si>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</si>
  <si>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</si>
  <si>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</si>
  <si>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</si>
  <si>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</si>
  <si>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</si>
  <si>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</si>
  <si>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</si>
  <si>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</si>
  <si>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</si>
  <si>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</si>
  <si>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</si>
  <si>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</si>
  <si>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</si>
  <si>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</si>
  <si>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</si>
  <si>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</si>
  <si>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</si>
  <si>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</si>
  <si>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</si>
  <si>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</si>
  <si>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</si>
  <si>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</si>
  <si>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</si>
  <si>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</si>
  <si>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</si>
  <si>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</si>
  <si>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</si>
  <si>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</si>
  <si>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</si>
  <si>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</si>
  <si>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</si>
  <si>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</si>
  <si>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</si>
  <si>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</si>
  <si>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</si>
  <si>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</si>
  <si>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</si>
  <si>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</si>
  <si>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</si>
  <si>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</si>
  <si>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</si>
  <si>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</si>
  <si>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</si>
  <si>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</si>
  <si>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</si>
  <si>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</si>
  <si>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</si>
  <si>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</si>
  <si>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</si>
  <si>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</si>
  <si>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</si>
  <si>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</si>
  <si>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</si>
  <si>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</si>
  <si>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</si>
  <si>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</si>
  <si>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</si>
  <si>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</si>
  <si>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</si>
  <si>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</si>
  <si>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</si>
  <si>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</si>
  <si>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</si>
  <si>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</si>
  <si>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</si>
  <si>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</si>
  <si>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</si>
  <si>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</si>
  <si>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</si>
  <si>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</si>
  <si>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</si>
  <si>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</si>
  <si>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</si>
  <si>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</si>
  <si>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</si>
  <si>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</si>
  <si>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</si>
  <si>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</si>
  <si>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</si>
  <si>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</si>
  <si>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</si>
  <si>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</si>
  <si>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</si>
  <si>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</si>
  <si>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</si>
  <si>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</si>
  <si>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</si>
  <si>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</si>
  <si>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</si>
  <si>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</si>
  <si>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</si>
  <si>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</si>
  <si>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</si>
  <si>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</si>
  <si>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</si>
  <si>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</si>
  <si>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</si>
  <si>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</si>
  <si>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</si>
  <si>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</si>
  <si>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</si>
  <si>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</si>
  <si>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</si>
  <si>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</si>
  <si>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</si>
  <si>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</si>
  <si>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</si>
  <si>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</si>
  <si>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</si>
  <si>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</si>
  <si>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</si>
  <si>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</si>
  <si>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</si>
  <si>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</si>
  <si>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</si>
  <si>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</si>
  <si>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</si>
  <si>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</si>
  <si>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</si>
  <si>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</si>
  <si>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</si>
  <si>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</si>
  <si>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</si>
  <si>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</si>
  <si>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</si>
  <si>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</si>
  <si>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</si>
  <si>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</si>
  <si>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</si>
  <si>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</si>
  <si>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</si>
  <si>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</si>
  <si>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</si>
  <si>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</si>
  <si>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</si>
  <si>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</si>
  <si>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</si>
  <si>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</si>
  <si>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</si>
  <si>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</si>
  <si>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</si>
  <si>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</si>
  <si>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</si>
  <si>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</si>
  <si>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</si>
  <si>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</si>
  <si>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</si>
  <si>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</si>
  <si>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</si>
  <si>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</si>
  <si>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</si>
  <si>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</si>
  <si>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</si>
  <si>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</si>
  <si>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</si>
  <si>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</si>
  <si>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</si>
  <si>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</si>
  <si>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</si>
  <si>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</si>
  <si>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</si>
  <si>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</si>
  <si>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</si>
  <si>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</si>
  <si>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</si>
  <si>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</si>
  <si>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</si>
  <si>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</si>
  <si>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</si>
  <si>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</si>
  <si>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</si>
  <si>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</si>
  <si>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</si>
  <si>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</si>
  <si>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</si>
  <si>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</si>
  <si>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</si>
  <si>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</si>
  <si>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</si>
  <si>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</si>
  <si>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</si>
  <si>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</si>
  <si>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</si>
  <si>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</si>
  <si>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</si>
  <si>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</si>
  <si>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</si>
  <si>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</si>
  <si>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</si>
  <si>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</si>
  <si>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</si>
  <si>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</si>
  <si>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</si>
  <si>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</si>
  <si>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</si>
  <si>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</si>
  <si>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</si>
  <si>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</si>
  <si>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</si>
  <si>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</si>
  <si>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</si>
  <si>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</si>
  <si>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</si>
  <si>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</si>
  <si>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</si>
  <si>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</si>
  <si>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</si>
  <si>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</si>
  <si>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</si>
  <si>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</si>
  <si>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</si>
  <si>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</si>
  <si>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</si>
  <si>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</si>
  <si>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</si>
  <si>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</si>
  <si>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</si>
  <si>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</si>
  <si>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</si>
  <si>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</si>
  <si>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</si>
  <si>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</si>
  <si>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</si>
  <si>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</si>
  <si>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</si>
  <si>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</si>
  <si>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</si>
  <si>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</si>
  <si>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</si>
  <si>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</si>
  <si>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</si>
  <si>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</si>
  <si>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</si>
  <si>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</si>
  <si>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</si>
  <si>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</si>
  <si>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</si>
  <si>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</si>
  <si>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</si>
  <si>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</si>
  <si>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</si>
  <si>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</si>
  <si>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</si>
  <si>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</si>
  <si>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</si>
  <si>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</si>
  <si>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</si>
  <si>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</si>
  <si>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</si>
  <si>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</si>
  <si>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</si>
  <si>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</si>
  <si>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</si>
  <si>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</si>
  <si>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</si>
  <si>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</si>
  <si>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</si>
  <si>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</si>
  <si>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</si>
  <si>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</si>
  <si>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</si>
  <si>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</si>
  <si>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</si>
  <si>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</si>
  <si>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</si>
  <si>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</si>
  <si>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</si>
  <si>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</si>
  <si>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</si>
  <si>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</si>
  <si>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</si>
  <si>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</si>
  <si>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</si>
  <si>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</si>
  <si>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</si>
  <si>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</si>
  <si>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</si>
  <si>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</si>
  <si>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</si>
  <si>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</si>
  <si>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</si>
  <si>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</si>
  <si>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</si>
  <si>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</si>
  <si>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</si>
  <si>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</si>
  <si>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</si>
  <si>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</si>
  <si>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</si>
  <si>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</si>
  <si>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</si>
  <si>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</si>
  <si>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</si>
  <si>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</si>
  <si>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</si>
  <si>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</si>
  <si>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</si>
  <si>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</si>
  <si>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</si>
  <si>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</si>
  <si>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</si>
  <si>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</si>
  <si>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</si>
  <si>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</si>
  <si>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</si>
  <si>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</si>
  <si>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</si>
  <si>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</si>
  <si>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</si>
  <si>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</si>
  <si>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</si>
  <si>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</si>
  <si>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</si>
  <si>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</si>
  <si>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</si>
  <si>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</si>
  <si>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</si>
  <si>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</si>
  <si>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</si>
  <si>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</si>
  <si>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</si>
  <si>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</si>
  <si>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</si>
  <si>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</si>
  <si>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</si>
  <si>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</si>
  <si>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</si>
  <si>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</si>
  <si>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</si>
  <si>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</si>
  <si>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</si>
  <si>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</si>
  <si>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</si>
  <si>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</si>
  <si>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</si>
  <si>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</si>
  <si>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</si>
  <si>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</si>
  <si>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</si>
  <si>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</si>
  <si>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</si>
  <si>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</si>
  <si>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</si>
  <si>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</si>
  <si>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</si>
  <si>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</si>
  <si>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</si>
  <si>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</si>
  <si>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</si>
  <si>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</si>
  <si>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</si>
  <si>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</si>
  <si>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</si>
  <si>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</si>
  <si>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</si>
  <si>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</si>
  <si>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</si>
  <si>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</si>
  <si>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</si>
  <si>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</si>
  <si>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</si>
  <si>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</si>
  <si>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</si>
  <si>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</si>
  <si>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</si>
  <si>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</si>
  <si>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</si>
  <si>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</si>
  <si>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</si>
  <si>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</si>
  <si>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</si>
  <si>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</si>
  <si>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</si>
  <si>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</si>
  <si>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</si>
  <si>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</si>
  <si>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</si>
  <si>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</si>
  <si>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</si>
  <si>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</si>
  <si>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</si>
  <si>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</si>
  <si>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</si>
  <si>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</si>
  <si>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</si>
  <si>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</si>
  <si>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</si>
  <si>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</si>
  <si>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</si>
  <si>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</si>
  <si>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</si>
  <si>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</si>
  <si>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</si>
  <si>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</si>
  <si>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</si>
  <si>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</si>
  <si>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</si>
  <si>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</si>
  <si>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</si>
  <si>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</si>
  <si>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</si>
  <si>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</si>
  <si>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</si>
  <si>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</si>
  <si>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</si>
  <si>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</si>
  <si>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</si>
  <si>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</si>
  <si>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</si>
  <si>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</si>
  <si>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</si>
  <si>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</si>
  <si>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</si>
  <si>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</si>
  <si>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</si>
  <si>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</si>
  <si>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</si>
  <si>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</si>
  <si>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</si>
  <si>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</si>
  <si>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</si>
  <si>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</si>
  <si>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</si>
  <si>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</si>
  <si>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</si>
  <si>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</si>
  <si>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</si>
  <si>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</si>
  <si>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</si>
  <si>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</si>
  <si>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</si>
  <si>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</si>
  <si>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</si>
  <si>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</si>
  <si>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</si>
  <si>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</si>
  <si>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</si>
  <si>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</si>
  <si>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</si>
  <si>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</si>
  <si>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</si>
  <si>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</si>
  <si>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</si>
  <si>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</si>
  <si>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</si>
  <si>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</si>
  <si>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</si>
  <si>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</si>
  <si>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</si>
  <si>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</si>
  <si>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</si>
  <si>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</si>
  <si>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</si>
  <si>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</si>
  <si>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</si>
  <si>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</si>
  <si>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</si>
  <si>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</si>
  <si>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</si>
  <si>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</si>
  <si>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</si>
  <si>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</si>
  <si>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</si>
  <si>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</si>
  <si>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</si>
  <si>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</si>
  <si>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</si>
  <si>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</si>
  <si>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</si>
  <si>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</si>
  <si>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</si>
  <si>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</si>
  <si>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</si>
  <si>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</si>
  <si>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</si>
  <si>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</si>
  <si>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</si>
  <si>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</si>
  <si>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</si>
  <si>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</si>
  <si>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</si>
  <si>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</si>
  <si>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</si>
  <si>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</si>
  <si>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</si>
  <si>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</si>
  <si>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</si>
  <si>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</si>
  <si>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</si>
  <si>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</si>
  <si>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</si>
  <si>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</si>
  <si>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</si>
  <si>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</si>
  <si>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</si>
  <si>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</si>
  <si>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</si>
  <si>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</si>
  <si>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</si>
  <si>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</si>
  <si>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</si>
  <si>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</si>
  <si>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</si>
  <si>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</si>
  <si>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</si>
  <si>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</si>
  <si>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</si>
  <si>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</si>
  <si>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</si>
  <si>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</si>
  <si>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</si>
  <si>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</si>
  <si>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</si>
  <si>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</si>
  <si>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</si>
  <si>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</si>
  <si>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</si>
  <si>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</si>
  <si>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</si>
  <si>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</si>
  <si>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</si>
  <si>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</si>
  <si>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</si>
  <si>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</si>
  <si>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</si>
  <si>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</si>
  <si>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</si>
  <si>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</si>
  <si>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</si>
  <si>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</si>
  <si>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</si>
  <si>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</si>
  <si>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</si>
  <si>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</si>
  <si>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</si>
  <si>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</si>
  <si>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</si>
  <si>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</si>
  <si>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</si>
  <si>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</si>
  <si>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</si>
  <si>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</si>
  <si>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</si>
  <si>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</si>
  <si>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</si>
  <si>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</si>
  <si>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</si>
  <si>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</si>
  <si>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</si>
  <si>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</si>
  <si>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</si>
  <si>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</si>
  <si>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</si>
  <si>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</si>
  <si>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</si>
  <si>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</si>
  <si>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</si>
  <si>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</si>
  <si>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</si>
  <si>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</si>
  <si>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</si>
  <si>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</si>
  <si>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</si>
  <si>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</si>
  <si>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</si>
  <si>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</si>
  <si>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</si>
  <si>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</si>
  <si>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</si>
  <si>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</si>
  <si>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</si>
  <si>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</si>
  <si>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</si>
  <si>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</si>
  <si>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</si>
  <si>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</si>
  <si>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</si>
  <si>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</si>
  <si>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</si>
  <si>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</si>
  <si>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</si>
  <si>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</si>
  <si>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</si>
  <si>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</si>
  <si>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</si>
  <si>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</si>
  <si>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</si>
  <si>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</si>
  <si>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</si>
  <si>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</si>
  <si>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</si>
  <si>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</si>
  <si>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</si>
  <si>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</si>
  <si>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</si>
  <si>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</si>
  <si>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</si>
  <si>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</si>
  <si>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</si>
  <si>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</si>
  <si>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</si>
  <si>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</si>
  <si>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</si>
  <si>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</si>
  <si>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</si>
  <si>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</si>
  <si>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</si>
  <si>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</si>
  <si>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</si>
  <si>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</si>
  <si>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</si>
  <si>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</si>
  <si>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</si>
  <si>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</si>
  <si>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</si>
  <si>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</si>
  <si>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</si>
  <si>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</si>
  <si>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</si>
  <si>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</si>
  <si>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</si>
  <si>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</si>
  <si>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</si>
  <si>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</si>
  <si>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</si>
  <si>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</si>
  <si>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</si>
  <si>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</si>
  <si>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</si>
  <si>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</si>
  <si>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</si>
  <si>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</si>
  <si>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</si>
  <si>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</si>
  <si>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</si>
  <si>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</si>
  <si>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</si>
  <si>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</si>
  <si>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</si>
  <si>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</si>
  <si>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</si>
  <si>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</si>
  <si>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</si>
  <si>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</si>
  <si>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</si>
  <si>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</si>
  <si>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</si>
  <si>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</si>
  <si>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</si>
  <si>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</si>
  <si>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</si>
  <si>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</si>
  <si>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</si>
  <si>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</si>
  <si>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</si>
  <si>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</si>
  <si>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</si>
  <si>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</si>
  <si>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</si>
  <si>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</si>
  <si>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</si>
  <si>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</si>
  <si>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</si>
  <si>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</si>
  <si>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</si>
  <si>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</si>
  <si>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</si>
  <si>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</si>
  <si>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</si>
  <si>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</si>
  <si>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</si>
  <si>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</si>
  <si>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</si>
  <si>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</si>
  <si>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</si>
  <si>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</si>
  <si>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</si>
  <si>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</si>
  <si>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</si>
  <si>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</si>
  <si>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</si>
  <si>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</si>
  <si>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</si>
  <si>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</si>
  <si>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</si>
  <si>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</si>
  <si>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</si>
  <si>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</si>
  <si>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</si>
  <si>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</si>
  <si>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</si>
  <si>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</si>
  <si>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</si>
  <si>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</si>
  <si>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</si>
  <si>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</si>
  <si>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</si>
  <si>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</si>
  <si>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</si>
  <si>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</si>
  <si>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</si>
  <si>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</si>
  <si>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</si>
  <si>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</si>
  <si>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</si>
  <si>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</si>
  <si>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</si>
  <si>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</si>
  <si>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</si>
  <si>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</si>
  <si>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</si>
  <si>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</si>
  <si>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</si>
  <si>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</si>
  <si>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</si>
  <si>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</si>
  <si>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</si>
  <si>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</si>
  <si>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</si>
  <si>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</si>
  <si>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</si>
  <si>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</si>
  <si>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</si>
  <si>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</si>
  <si>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</si>
  <si>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</si>
  <si>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</si>
  <si>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</si>
  <si>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</si>
  <si>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</si>
  <si>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</si>
  <si>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</si>
  <si>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</si>
  <si>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</si>
  <si>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</si>
  <si>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</si>
  <si>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</si>
  <si>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</si>
  <si>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</si>
  <si>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</si>
  <si>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</si>
  <si>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</si>
  <si>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</si>
  <si>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</si>
  <si>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</si>
  <si>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</si>
  <si>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</si>
  <si>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</si>
  <si>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</si>
  <si>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</si>
  <si>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</si>
  <si>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</si>
  <si>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</si>
  <si>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</si>
  <si>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</si>
  <si>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</si>
  <si>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</si>
  <si>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</si>
  <si>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</si>
  <si>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</si>
  <si>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</si>
  <si>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</si>
  <si>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</si>
  <si>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</si>
  <si>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</si>
  <si>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</si>
  <si>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</si>
  <si>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</si>
  <si>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</si>
  <si>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</si>
  <si>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</si>
  <si>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</si>
  <si>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</si>
  <si>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</si>
  <si>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</si>
  <si>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</si>
  <si>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</si>
  <si>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</si>
  <si>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</si>
  <si>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</si>
  <si>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</si>
  <si>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</si>
  <si>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</si>
  <si>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</si>
  <si>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</si>
  <si>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</si>
  <si>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</si>
  <si>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</si>
  <si>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</si>
  <si>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</si>
  <si>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</si>
  <si>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</si>
  <si>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</si>
  <si>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</si>
  <si>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</si>
  <si>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</si>
  <si>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</si>
  <si>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</si>
  <si>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</si>
  <si>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</si>
  <si>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</si>
  <si>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</si>
  <si>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</si>
  <si>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</si>
  <si>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</si>
  <si>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</si>
  <si>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</si>
  <si>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</si>
  <si>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</si>
  <si>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</si>
  <si>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</si>
  <si>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</si>
  <si>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</si>
  <si>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</si>
  <si>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</si>
  <si>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</si>
  <si>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</si>
  <si>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</si>
  <si>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</si>
  <si>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</si>
  <si>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</si>
  <si>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</si>
  <si>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</si>
  <si>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</si>
  <si>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</si>
  <si>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</si>
  <si>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</si>
  <si>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</si>
  <si>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</si>
  <si>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</si>
  <si>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</si>
  <si>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</si>
  <si>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</si>
  <si>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</si>
  <si>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</si>
  <si>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</si>
  <si>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</si>
  <si>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</si>
  <si>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</si>
  <si>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</si>
  <si>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</si>
  <si>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</si>
  <si>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</si>
  <si>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</si>
  <si>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</si>
  <si>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</si>
  <si>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</si>
  <si>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</si>
  <si>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</si>
  <si>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</si>
  <si>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</si>
  <si>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</si>
  <si>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</si>
  <si>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</si>
  <si>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</si>
  <si>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</si>
  <si>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</si>
  <si>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</si>
  <si>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</si>
  <si>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</si>
  <si>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</si>
  <si>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</si>
  <si>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</si>
  <si>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</si>
  <si>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</si>
  <si>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</si>
  <si>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</si>
  <si>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</si>
  <si>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</si>
  <si>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</si>
  <si>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</si>
  <si>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</si>
  <si>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</si>
  <si>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</si>
  <si>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</si>
  <si>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</si>
  <si>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</si>
  <si>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</si>
  <si>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</si>
  <si>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</si>
  <si>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</si>
  <si>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</si>
  <si>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</si>
  <si>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</si>
  <si>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</si>
  <si>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</si>
  <si>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</si>
  <si>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</si>
  <si>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</si>
  <si>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</si>
  <si>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</si>
  <si>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</si>
  <si>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</si>
  <si>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</si>
  <si>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</si>
  <si>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</si>
  <si>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</si>
  <si>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</si>
  <si>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</si>
  <si>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</si>
  <si>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</si>
  <si>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</si>
  <si>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</si>
  <si>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</si>
  <si>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</si>
  <si>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</si>
  <si>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</si>
  <si>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</si>
  <si>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</si>
  <si>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</si>
  <si>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</si>
  <si>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</si>
  <si>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</si>
  <si>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</si>
  <si>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</si>
  <si>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</si>
  <si>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</si>
  <si>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</si>
  <si>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</si>
  <si>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</si>
  <si>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</si>
  <si>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</si>
  <si>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</si>
  <si>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</si>
  <si>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</si>
  <si>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</si>
  <si>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</si>
  <si>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</si>
  <si>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</si>
  <si>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</si>
  <si>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</si>
  <si>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</si>
  <si>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</si>
  <si>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</si>
  <si>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</si>
  <si>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</si>
  <si>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</si>
  <si>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</si>
  <si>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</si>
  <si>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</si>
  <si>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</si>
  <si>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</si>
  <si>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</si>
  <si>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</si>
  <si>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</si>
  <si>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</si>
  <si>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</si>
  <si>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</si>
  <si>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</si>
  <si>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</si>
  <si>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</si>
  <si>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</si>
  <si>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</si>
  <si>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</si>
  <si>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</si>
  <si>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</si>
  <si>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</si>
  <si>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</si>
  <si>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</si>
  <si>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</si>
  <si>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</si>
  <si>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</si>
  <si>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</si>
  <si>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</si>
  <si>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</si>
  <si>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</si>
  <si>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</si>
  <si>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</si>
  <si>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</si>
  <si>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</si>
  <si>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</si>
  <si>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</si>
  <si>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</si>
  <si>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</si>
  <si>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</si>
  <si>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</si>
  <si>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</si>
  <si>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</si>
  <si>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</si>
  <si>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</si>
  <si>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</si>
  <si>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</si>
  <si>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</si>
  <si>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</si>
  <si>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</si>
  <si>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</si>
  <si>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</si>
  <si>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</si>
  <si>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</si>
  <si>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</si>
  <si>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</si>
  <si>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</si>
  <si>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</si>
  <si>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</si>
  <si>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</si>
  <si>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</si>
  <si>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</si>
  <si>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</si>
  <si>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</si>
  <si>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</si>
  <si>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</si>
  <si>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</si>
  <si>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</si>
  <si>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</si>
  <si>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</si>
  <si>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</si>
  <si>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</si>
  <si>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</si>
  <si>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</si>
  <si>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</si>
  <si>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</si>
  <si>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</si>
  <si>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</si>
  <si>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</si>
  <si>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</si>
  <si>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</si>
  <si>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</si>
  <si>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</si>
  <si>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</si>
  <si>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</si>
  <si>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</si>
  <si>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</si>
  <si>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</si>
  <si>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</si>
  <si>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</si>
  <si>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</si>
  <si>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</si>
  <si>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</si>
  <si>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</si>
  <si>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</si>
  <si>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</si>
  <si>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</si>
  <si>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</si>
  <si>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</si>
  <si>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</si>
  <si>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</si>
  <si>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</si>
  <si>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</si>
  <si>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</si>
  <si>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</si>
  <si>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</si>
  <si>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</si>
  <si>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</si>
  <si>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</si>
  <si>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</si>
  <si>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</si>
  <si>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</si>
  <si>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</si>
  <si>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</si>
  <si>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</si>
  <si>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</si>
  <si>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</si>
  <si>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</si>
  <si>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</si>
  <si>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</si>
  <si>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</si>
  <si>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</si>
  <si>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</si>
  <si>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</si>
  <si>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</si>
  <si>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</si>
  <si>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</si>
  <si>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</si>
  <si>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</si>
  <si>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</si>
  <si>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</si>
  <si>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</si>
  <si>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</si>
  <si>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</si>
  <si>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</si>
  <si>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</si>
  <si>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</si>
  <si>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</si>
  <si>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</si>
  <si>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</si>
  <si>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</si>
  <si>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</si>
  <si>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</si>
  <si>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</si>
  <si>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</si>
  <si>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</si>
  <si>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</si>
  <si>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</si>
  <si>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</si>
  <si>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</si>
  <si>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</si>
  <si>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</si>
  <si>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</si>
  <si>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</si>
  <si>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</si>
  <si>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</si>
  <si>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</si>
  <si>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</si>
  <si>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</si>
  <si>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</si>
  <si>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</si>
  <si>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</si>
  <si>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</si>
  <si>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</si>
  <si>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</si>
  <si>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</si>
  <si>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</si>
  <si>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</si>
  <si>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</si>
  <si>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</si>
  <si>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</si>
  <si>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</si>
  <si>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</si>
  <si>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</si>
  <si>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</si>
  <si>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</si>
  <si>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</si>
  <si>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</si>
  <si>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</si>
  <si>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</si>
  <si>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</si>
  <si>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</si>
  <si>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</si>
  <si>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</si>
  <si>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</si>
  <si>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</si>
  <si>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</si>
  <si>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</si>
  <si>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</si>
  <si>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</si>
  <si>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</si>
  <si>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</si>
  <si>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</si>
  <si>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</si>
  <si>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</si>
  <si>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</si>
  <si>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</si>
  <si>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</si>
  <si>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</si>
  <si>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</si>
  <si>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</si>
  <si>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</si>
  <si>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</si>
  <si>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</si>
  <si>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</si>
  <si>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</si>
  <si>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</si>
  <si>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</si>
  <si>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</si>
  <si>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</si>
  <si>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</si>
  <si>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</si>
  <si>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</si>
  <si>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</si>
  <si>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</si>
  <si>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</si>
  <si>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</si>
  <si>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</si>
  <si>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</si>
  <si>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</si>
  <si>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</si>
  <si>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</si>
  <si>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</si>
  <si>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</si>
  <si>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</si>
  <si>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</si>
  <si>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</si>
  <si>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</si>
  <si>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</si>
  <si>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</si>
  <si>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</si>
  <si>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</si>
  <si>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</si>
  <si>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</si>
  <si>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</si>
  <si>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</si>
  <si>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</si>
  <si>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</si>
  <si>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</si>
  <si>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</si>
  <si>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</si>
  <si>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</si>
  <si>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</si>
  <si>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</si>
  <si>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</si>
  <si>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</si>
  <si>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</si>
  <si>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</si>
  <si>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</si>
  <si>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</si>
  <si>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</si>
  <si>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</si>
  <si>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</si>
  <si>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</si>
  <si>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</si>
  <si>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</si>
  <si>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</si>
  <si>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</si>
  <si>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</si>
  <si>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</si>
  <si>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</si>
  <si>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</si>
  <si>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</si>
  <si>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</si>
  <si>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</si>
  <si>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</si>
  <si>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</si>
  <si>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</si>
  <si>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</si>
  <si>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</si>
  <si>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</si>
  <si>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</si>
  <si>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</si>
  <si>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</si>
  <si>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</si>
  <si>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</si>
  <si>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</si>
  <si>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</si>
  <si>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</si>
  <si>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</si>
  <si>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</si>
  <si>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</si>
  <si>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</si>
  <si>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</si>
  <si>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</si>
  <si>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</si>
  <si>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</si>
  <si>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</si>
  <si>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</si>
  <si>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</si>
  <si>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</si>
  <si>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</si>
  <si>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</si>
  <si>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</si>
  <si>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</si>
  <si>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</si>
  <si>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</si>
  <si>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</si>
  <si>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</si>
  <si>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</si>
  <si>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</si>
  <si>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</si>
  <si>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</si>
  <si>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</si>
  <si>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</si>
  <si>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</si>
  <si>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</si>
  <si>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</si>
  <si>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</si>
  <si>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</si>
  <si>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</si>
  <si>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</si>
  <si>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</si>
  <si>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</si>
  <si>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</si>
  <si>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</si>
  <si>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</si>
  <si>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</si>
  <si>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</si>
  <si>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</si>
  <si>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</si>
  <si>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</si>
  <si>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</si>
  <si>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</si>
  <si>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</si>
  <si>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</si>
  <si>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</si>
  <si>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</si>
  <si>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</si>
  <si>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</si>
  <si>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</si>
  <si>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</si>
  <si>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</si>
  <si>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</si>
  <si>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</si>
  <si>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</si>
  <si>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</si>
  <si>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</si>
  <si>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</si>
  <si>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</si>
  <si>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</si>
  <si>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</si>
  <si>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</si>
  <si>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</si>
  <si>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</si>
  <si>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</si>
  <si>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</si>
  <si>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</si>
  <si>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</si>
  <si>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</si>
  <si>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</si>
  <si>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</si>
  <si>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</si>
  <si>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</si>
  <si>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</si>
  <si>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</si>
  <si>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</si>
  <si>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</si>
  <si>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</si>
  <si>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</si>
  <si>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</si>
  <si>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</si>
  <si>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</si>
  <si>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</si>
  <si>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</si>
  <si>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</si>
  <si>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</si>
  <si>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</si>
  <si>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</si>
  <si>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</si>
  <si>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</si>
  <si>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</si>
  <si>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</si>
  <si>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</si>
  <si>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</si>
  <si>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</si>
  <si>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</si>
  <si>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</si>
  <si>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</si>
  <si>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</si>
  <si>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</si>
  <si>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</si>
  <si>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</si>
  <si>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</si>
  <si>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</si>
  <si>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</si>
  <si>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</si>
  <si>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</si>
  <si>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</si>
  <si>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</si>
  <si>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</si>
  <si>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</si>
  <si>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</si>
  <si>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</si>
  <si>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</si>
  <si>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</si>
  <si>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</si>
  <si>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</si>
  <si>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</si>
  <si>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</si>
  <si>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</si>
  <si>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</si>
  <si>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</si>
  <si>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</si>
  <si>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</si>
  <si>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</si>
  <si>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</si>
  <si>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</si>
  <si>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</si>
  <si>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</si>
  <si>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</si>
  <si>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</si>
  <si>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</si>
  <si>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</si>
  <si>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</si>
  <si>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</si>
  <si>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</si>
  <si>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</si>
  <si>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</si>
  <si>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</si>
  <si>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</si>
  <si>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</si>
  <si>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</si>
  <si>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</si>
  <si>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</si>
  <si>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</si>
  <si>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</si>
  <si>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</si>
  <si>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</si>
  <si>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</si>
  <si>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</si>
  <si>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</si>
  <si>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</si>
  <si>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</si>
  <si>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</si>
  <si>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</si>
  <si>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</si>
  <si>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</si>
  <si>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</si>
  <si>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</si>
  <si>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</si>
  <si>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</si>
  <si>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</si>
  <si>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</si>
  <si>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</si>
  <si>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</si>
  <si>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</si>
  <si>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</si>
  <si>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</si>
  <si>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</si>
  <si>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</si>
  <si>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</si>
  <si>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</si>
  <si>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</si>
  <si>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</si>
  <si>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</si>
  <si>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</si>
  <si>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</si>
  <si>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</si>
  <si>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</si>
  <si>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</si>
  <si>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</si>
  <si>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</si>
  <si>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</si>
  <si>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</si>
  <si>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</si>
  <si>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</si>
  <si>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</si>
  <si>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</si>
  <si>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</si>
  <si>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</si>
  <si>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</si>
  <si>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</si>
  <si>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</si>
  <si>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</si>
  <si>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</si>
  <si>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</si>
  <si>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</si>
  <si>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</si>
  <si>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</si>
  <si>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</si>
  <si>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</si>
  <si>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</si>
  <si>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</si>
  <si>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</si>
  <si>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</si>
  <si>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</si>
  <si>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</si>
  <si>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</si>
  <si>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</si>
  <si>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</si>
  <si>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</si>
  <si>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</si>
  <si>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</si>
  <si>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</si>
  <si>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</si>
  <si>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</si>
  <si>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</si>
  <si>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</si>
  <si>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</si>
  <si>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</si>
  <si>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</si>
  <si>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</si>
  <si>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</si>
  <si>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</si>
  <si>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</si>
  <si>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</si>
  <si>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</si>
  <si>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</si>
  <si>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</si>
  <si>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</si>
  <si>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</si>
  <si>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</si>
  <si>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</si>
  <si>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</si>
  <si>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</si>
  <si>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</si>
  <si>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</si>
  <si>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</si>
  <si>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</si>
  <si>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</si>
  <si>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</si>
  <si>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</si>
  <si>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</si>
  <si>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</si>
  <si>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</si>
  <si>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</si>
  <si>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</si>
  <si>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</si>
  <si>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</si>
  <si>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</si>
  <si>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</si>
  <si>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</si>
  <si>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</si>
  <si>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</si>
  <si>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</si>
  <si>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</si>
  <si>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</si>
  <si>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</si>
  <si>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</si>
  <si>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</si>
  <si>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</si>
  <si>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</si>
  <si>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</si>
  <si>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</si>
  <si>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</si>
  <si>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</si>
  <si>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</si>
  <si>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</si>
  <si>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</si>
  <si>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</si>
  <si>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</si>
  <si>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</si>
  <si>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</si>
  <si>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</si>
  <si>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</si>
  <si>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</si>
  <si>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</si>
  <si>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</si>
  <si>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</si>
  <si>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</si>
  <si>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</si>
  <si>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</si>
  <si>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</si>
  <si>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</si>
  <si>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</si>
  <si>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</si>
  <si>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</si>
  <si>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</si>
  <si>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</si>
  <si>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</si>
  <si>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</si>
  <si>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</si>
  <si>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</si>
  <si>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</si>
  <si>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</si>
  <si>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</si>
  <si>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</si>
  <si>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</si>
  <si>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</si>
  <si>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</si>
  <si>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</si>
  <si>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</si>
  <si>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</si>
  <si>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</si>
  <si>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</si>
  <si>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</si>
  <si>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</si>
  <si>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</si>
  <si>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</si>
  <si>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</si>
  <si>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</si>
  <si>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</si>
  <si>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</si>
  <si>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</si>
  <si>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</si>
  <si>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</si>
  <si>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</si>
  <si>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</si>
  <si>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</si>
  <si>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</si>
  <si>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</si>
  <si>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</si>
  <si>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</si>
  <si>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</si>
  <si>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</si>
  <si>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</si>
  <si>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</si>
  <si>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</si>
  <si>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</si>
  <si>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</si>
  <si>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</si>
  <si>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</si>
  <si>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</si>
  <si>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</si>
  <si>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</si>
  <si>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</si>
  <si>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</si>
  <si>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</si>
  <si>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</si>
  <si>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</si>
  <si>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</si>
  <si>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</si>
  <si>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</si>
  <si>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</si>
  <si>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</si>
  <si>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</si>
  <si>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</si>
  <si>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</si>
  <si>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</si>
  <si>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</si>
  <si>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</si>
  <si>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</si>
  <si>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</si>
  <si>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</si>
  <si>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</si>
  <si>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</si>
  <si>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</si>
  <si>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</si>
  <si>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</si>
  <si>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</si>
  <si>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</si>
  <si>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</si>
  <si>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</si>
  <si>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</si>
  <si>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</si>
  <si>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</si>
  <si>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</si>
  <si>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</si>
  <si>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</si>
  <si>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</si>
  <si>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</si>
  <si>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</si>
  <si>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</si>
  <si>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</si>
  <si>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</si>
  <si>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</si>
  <si>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</si>
  <si>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</si>
  <si>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</si>
  <si>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</si>
  <si>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</si>
  <si>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</si>
  <si>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</si>
  <si>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</si>
  <si>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</si>
  <si>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</si>
  <si>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</si>
  <si>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</si>
  <si>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</si>
  <si>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</si>
  <si>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</si>
  <si>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</si>
  <si>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</si>
  <si>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</si>
  <si>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</si>
  <si>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</si>
  <si>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</si>
  <si>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</si>
  <si>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</si>
  <si>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</si>
  <si>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</si>
  <si>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</si>
  <si>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</si>
  <si>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</si>
  <si>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</si>
  <si>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</si>
  <si>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</si>
  <si>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</si>
  <si>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</si>
  <si>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</si>
  <si>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</si>
  <si>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</si>
  <si>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</si>
  <si>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</si>
  <si>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</si>
  <si>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</si>
  <si>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</si>
  <si>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</si>
  <si>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</si>
  <si>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</si>
  <si>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</si>
  <si>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</si>
  <si>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</si>
  <si>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</si>
  <si>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</si>
  <si>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</si>
  <si>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</si>
  <si>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</si>
  <si>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</si>
  <si>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</si>
  <si>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</si>
  <si>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</si>
  <si>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</si>
  <si>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</si>
  <si>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</si>
  <si>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</si>
  <si>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</si>
  <si>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</si>
  <si>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</si>
  <si>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</si>
  <si>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</si>
  <si>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</si>
  <si>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</si>
  <si>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</si>
  <si>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</si>
  <si>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</si>
  <si>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</si>
  <si>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</si>
  <si>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</si>
  <si>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</si>
  <si>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</si>
  <si>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</si>
  <si>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</si>
  <si>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</si>
  <si>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</si>
  <si>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</si>
  <si>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</si>
  <si>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</si>
  <si>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</si>
  <si>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</si>
  <si>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</si>
  <si>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</si>
  <si>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</si>
  <si>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</si>
  <si>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</si>
  <si>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</si>
  <si>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</si>
  <si>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</si>
  <si>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</si>
  <si>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</si>
  <si>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</si>
  <si>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</si>
  <si>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</si>
  <si>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</si>
  <si>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</si>
  <si>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</si>
  <si>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</si>
  <si>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</si>
  <si>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</si>
  <si>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</si>
  <si>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</si>
  <si>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</si>
  <si>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</si>
  <si>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</si>
  <si>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</si>
  <si>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</si>
  <si>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</si>
  <si>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</si>
  <si>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</si>
  <si>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</si>
  <si>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</si>
  <si>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</si>
  <si>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</si>
  <si>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</si>
  <si>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</si>
  <si>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</si>
  <si>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</si>
  <si>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</si>
  <si>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</si>
  <si>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</si>
  <si>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</si>
  <si>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</si>
  <si>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</si>
  <si>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</si>
  <si>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</si>
  <si>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</si>
  <si>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</si>
  <si>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</si>
  <si>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</si>
  <si>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</si>
  <si>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</si>
  <si>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</si>
  <si>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</si>
  <si>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</si>
  <si>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</si>
  <si>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</si>
  <si>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</si>
  <si>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</si>
  <si>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</si>
  <si>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</si>
  <si>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</si>
  <si>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</si>
  <si>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</si>
  <si>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</si>
  <si>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</si>
  <si>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</si>
  <si>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</si>
  <si>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</si>
  <si>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</si>
  <si>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</si>
  <si>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</si>
  <si>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</si>
  <si>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</si>
  <si>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</si>
  <si>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</si>
  <si>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</si>
  <si>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</si>
  <si>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</si>
  <si>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</si>
  <si>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</si>
  <si>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</si>
  <si>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</si>
  <si>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</si>
  <si>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</si>
  <si>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</si>
  <si>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</si>
  <si>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</si>
  <si>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</si>
  <si>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</si>
  <si>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</si>
  <si>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</si>
  <si>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</si>
  <si>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</si>
  <si>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</si>
  <si>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</si>
  <si>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</si>
  <si>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</si>
  <si>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</si>
  <si>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</si>
  <si>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</si>
  <si>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</si>
  <si>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</si>
  <si>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</si>
  <si>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</si>
  <si>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</si>
  <si>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</si>
  <si>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</si>
  <si>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</si>
  <si>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</si>
  <si>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</si>
  <si>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</si>
  <si>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</si>
  <si>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</si>
  <si>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</si>
  <si>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</si>
  <si>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</si>
  <si>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</si>
  <si>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</si>
  <si>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</si>
  <si>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</si>
  <si>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</si>
  <si>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</si>
  <si>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</si>
  <si>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</si>
  <si>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</si>
  <si>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</si>
  <si>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</si>
  <si>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</si>
  <si>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</si>
  <si>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</si>
  <si>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</si>
  <si>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</si>
  <si>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</si>
  <si>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</si>
  <si>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</si>
  <si>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</si>
  <si>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</si>
  <si>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</si>
  <si>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</si>
  <si>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</si>
  <si>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</si>
  <si>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</si>
  <si>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</si>
  <si>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</si>
  <si>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</si>
  <si>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</si>
  <si>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</si>
  <si>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</si>
  <si>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</si>
  <si>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</si>
  <si>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</si>
  <si>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</si>
  <si>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</si>
  <si>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</si>
  <si>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</si>
  <si>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</si>
  <si>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</si>
  <si>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</si>
  <si>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</si>
  <si>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</si>
  <si>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</si>
  <si>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</si>
  <si>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</si>
  <si>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</si>
  <si>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</si>
  <si>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</si>
  <si>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</si>
  <si>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</si>
  <si>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</si>
  <si>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</si>
  <si>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</si>
  <si>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</si>
  <si>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</si>
  <si>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</si>
  <si>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</si>
  <si>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</si>
  <si>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</si>
  <si>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</si>
  <si>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</si>
  <si>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</si>
  <si>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</si>
  <si>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</si>
  <si>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</si>
  <si>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</si>
  <si>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</si>
  <si>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</si>
  <si>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</si>
  <si>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</si>
  <si>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</si>
  <si>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</si>
  <si>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</si>
  <si>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</si>
  <si>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</si>
  <si>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</si>
  <si>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</si>
  <si>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</si>
  <si>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</si>
  <si>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</si>
  <si>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</si>
  <si>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</si>
  <si>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</si>
  <si>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</si>
  <si>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</si>
  <si>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</si>
  <si>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</si>
  <si>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</si>
  <si>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</si>
  <si>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</si>
  <si>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</si>
  <si>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</si>
  <si>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</si>
  <si>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</si>
  <si>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</si>
  <si>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</si>
  <si>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</si>
  <si>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</si>
  <si>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</si>
  <si>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</si>
  <si>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</si>
  <si>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</si>
  <si>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</si>
  <si>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</si>
  <si>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</si>
  <si>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</si>
  <si>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</si>
  <si>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</si>
  <si>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</si>
  <si>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</si>
  <si>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</si>
  <si>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</si>
  <si>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</si>
  <si>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</si>
  <si>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</si>
  <si>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</si>
  <si>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</si>
  <si>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</si>
  <si>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</si>
  <si>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</si>
  <si>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</si>
  <si>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</si>
  <si>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</si>
  <si>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</si>
  <si>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</si>
  <si>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</si>
  <si>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</si>
  <si>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</si>
  <si>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</si>
  <si>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</si>
  <si>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</si>
  <si>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</si>
  <si>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</si>
  <si>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</si>
  <si>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</si>
  <si>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</si>
  <si>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</si>
  <si>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</si>
  <si>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</si>
  <si>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</si>
  <si>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</si>
  <si>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</si>
  <si>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</si>
  <si>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</si>
  <si>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</si>
  <si>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</si>
  <si>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</si>
  <si>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</si>
  <si>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</si>
  <si>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</si>
  <si>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</si>
  <si>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</si>
  <si>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</si>
  <si>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</si>
  <si>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</si>
  <si>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</si>
  <si>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</si>
  <si>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</si>
  <si>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</si>
  <si>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</si>
  <si>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</si>
  <si>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</si>
  <si>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</si>
  <si>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</si>
  <si>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</si>
  <si>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</si>
  <si>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</si>
  <si>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</si>
  <si>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</si>
  <si>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</si>
  <si>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</si>
  <si>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</si>
  <si>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</si>
  <si>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</si>
  <si>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</si>
  <si>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</si>
  <si>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</si>
  <si>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</si>
  <si>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</si>
  <si>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</si>
  <si>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</si>
  <si>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</si>
  <si>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</si>
  <si>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</si>
  <si>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</si>
  <si>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</si>
  <si>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</si>
  <si>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</si>
  <si>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</si>
  <si>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</si>
  <si>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</si>
  <si>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</si>
  <si>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</si>
  <si>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</si>
  <si>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</si>
  <si>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</si>
  <si>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</si>
  <si>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</si>
  <si>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</si>
  <si>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</si>
  <si>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</si>
  <si>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</si>
  <si>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</si>
  <si>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</si>
  <si>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</si>
  <si>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</si>
  <si>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</si>
  <si>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</si>
  <si>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</si>
  <si>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</si>
  <si>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</si>
  <si>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</si>
  <si>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</si>
  <si>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</si>
  <si>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</si>
  <si>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</si>
  <si>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</si>
  <si>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</si>
  <si>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</si>
  <si>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</si>
  <si>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</si>
  <si>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</si>
  <si>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</si>
  <si>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</si>
  <si>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</si>
  <si>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</si>
  <si>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</si>
  <si>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</si>
  <si>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</si>
  <si>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</si>
  <si>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</si>
  <si>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</si>
  <si>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</si>
  <si>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</si>
  <si>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</si>
  <si>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</si>
  <si>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</si>
  <si>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</si>
  <si>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</si>
  <si>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</si>
  <si>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</si>
  <si>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</si>
  <si>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</si>
  <si>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</si>
  <si>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</si>
  <si>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</si>
  <si>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</si>
  <si>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</si>
  <si>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</si>
  <si>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</si>
  <si>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</si>
  <si>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</si>
  <si>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</si>
  <si>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</si>
  <si>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</si>
  <si>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</si>
  <si>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</si>
  <si>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</si>
  <si>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</si>
  <si>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</si>
  <si>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</si>
  <si>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</si>
  <si>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</si>
  <si>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</si>
  <si>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</si>
  <si>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</si>
  <si>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</si>
  <si>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</si>
  <si>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</si>
  <si>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</si>
  <si>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</si>
  <si>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</si>
  <si>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</si>
  <si>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</si>
  <si>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</si>
  <si>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</si>
  <si>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</si>
  <si>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</si>
  <si>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</si>
  <si>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</si>
  <si>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</si>
  <si>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</si>
  <si>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</si>
  <si>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</si>
  <si>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</si>
  <si>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</si>
  <si>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</si>
  <si>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</si>
  <si>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</si>
  <si>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</si>
  <si>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</si>
  <si>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</si>
  <si>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</si>
  <si>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</si>
  <si>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</si>
  <si>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</si>
  <si>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</si>
  <si>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</si>
  <si>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</si>
  <si>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</si>
  <si>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</si>
  <si>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</si>
  <si>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</si>
  <si>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</si>
  <si>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</si>
  <si>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</si>
  <si>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</si>
  <si>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</si>
  <si>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</si>
  <si>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</si>
  <si>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</si>
  <si>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</si>
  <si>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</si>
  <si>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</si>
  <si>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</si>
  <si>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</si>
  <si>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</si>
  <si>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</si>
  <si>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</si>
  <si>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</si>
  <si>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</si>
  <si>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</si>
  <si>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</si>
  <si>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</si>
  <si>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</si>
  <si>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</si>
  <si>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</si>
  <si>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</si>
  <si>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</si>
  <si>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</si>
  <si>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</si>
  <si>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</si>
  <si>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</si>
  <si>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</si>
  <si>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</si>
  <si>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</si>
  <si>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</si>
  <si>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</si>
  <si>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</si>
  <si>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</si>
  <si>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</si>
  <si>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</si>
  <si>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</si>
  <si>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</si>
  <si>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</si>
  <si>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</si>
  <si>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</si>
  <si>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</si>
  <si>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</si>
  <si>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</si>
  <si>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</si>
  <si>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</si>
  <si>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</si>
  <si>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</si>
  <si>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</si>
  <si>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</si>
  <si>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</si>
  <si>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</si>
  <si>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</si>
  <si>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</si>
  <si>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</si>
  <si>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</si>
  <si>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</si>
  <si>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</si>
  <si>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</si>
  <si>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</si>
  <si>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</si>
  <si>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</si>
  <si>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</si>
  <si>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</si>
  <si>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</si>
  <si>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</si>
  <si>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</si>
  <si>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</si>
  <si>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</si>
  <si>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</si>
  <si>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</si>
  <si>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</si>
  <si>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</si>
  <si>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</si>
  <si>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</si>
  <si>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</si>
  <si>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</si>
  <si>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</si>
  <si>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</si>
  <si>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</si>
  <si>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</si>
  <si>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</si>
  <si>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</si>
  <si>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</si>
  <si>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</si>
  <si>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</si>
  <si>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</si>
  <si>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</si>
  <si>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</si>
  <si>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</si>
  <si>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</si>
  <si>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</si>
  <si>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</si>
  <si>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</si>
  <si>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</si>
  <si>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</si>
  <si>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</si>
  <si>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</si>
  <si>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</si>
  <si>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</si>
  <si>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</si>
  <si>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</si>
  <si>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</si>
  <si>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</si>
  <si>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</si>
  <si>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</si>
  <si>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</si>
  <si>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</si>
  <si>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</si>
  <si>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</si>
  <si>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</si>
  <si>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</si>
  <si>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</si>
  <si>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</si>
  <si>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</si>
  <si>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</si>
  <si>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</si>
  <si>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</si>
  <si>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</si>
  <si>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</si>
  <si>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</si>
  <si>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</si>
  <si>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</si>
  <si>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</si>
  <si>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</si>
  <si>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</si>
  <si>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</si>
  <si>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</si>
  <si>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</si>
  <si>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</si>
  <si>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</si>
  <si>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</si>
  <si>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</si>
  <si>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</si>
  <si>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</si>
  <si>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</si>
  <si>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</si>
  <si>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</si>
  <si>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</si>
  <si>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</si>
  <si>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</si>
  <si>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</si>
  <si>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</si>
  <si>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</si>
  <si>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</si>
  <si>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</si>
  <si>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</si>
  <si>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</si>
  <si>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</si>
  <si>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</si>
  <si>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</si>
  <si>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</si>
  <si>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</si>
  <si>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</si>
  <si>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</si>
  <si>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</si>
  <si>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</si>
  <si>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</si>
  <si>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</si>
  <si>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</si>
  <si>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</si>
  <si>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</si>
  <si>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</si>
  <si>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</si>
  <si>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</si>
  <si>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</si>
  <si>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</si>
  <si>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</si>
  <si>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</si>
  <si>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</si>
  <si>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</si>
  <si>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</si>
  <si>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</si>
  <si>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</si>
  <si>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</si>
  <si>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</si>
  <si>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</si>
  <si>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</si>
  <si>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</si>
  <si>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</si>
  <si>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</si>
  <si>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</si>
  <si>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</si>
  <si>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</si>
  <si>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</si>
  <si>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</si>
  <si>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</si>
  <si>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</si>
  <si>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</si>
  <si>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</si>
  <si>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</si>
  <si>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</si>
  <si>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</si>
  <si>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</si>
  <si>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</si>
  <si>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</si>
  <si>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</si>
  <si>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</si>
  <si>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</si>
  <si>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</si>
  <si>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</si>
  <si>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</si>
  <si>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</si>
  <si>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</si>
  <si>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</si>
  <si>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</si>
  <si>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</si>
  <si>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</si>
  <si>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</si>
  <si>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</si>
  <si>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</si>
  <si>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</si>
  <si>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</si>
  <si>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</si>
  <si>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</si>
  <si>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</si>
  <si>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</si>
  <si>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</si>
  <si>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</si>
  <si>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</si>
  <si>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</si>
  <si>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</si>
  <si>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</si>
  <si>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</si>
  <si>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</si>
  <si>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</si>
  <si>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</si>
  <si>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</si>
  <si>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</si>
  <si>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</si>
  <si>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</si>
  <si>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</si>
  <si>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</si>
  <si>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</si>
  <si>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</si>
  <si>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</si>
  <si>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</si>
  <si>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</si>
  <si>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</si>
  <si>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</si>
  <si>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</si>
  <si>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</si>
  <si>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</si>
  <si>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</si>
  <si>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</si>
  <si>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</si>
  <si>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</si>
  <si>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</si>
  <si>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</si>
  <si>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</si>
  <si>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</si>
  <si>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</si>
  <si>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</si>
  <si>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</si>
  <si>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</si>
  <si>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</si>
  <si>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</si>
  <si>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</si>
  <si>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</si>
  <si>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</si>
  <si>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</si>
  <si>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</si>
  <si>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</si>
  <si>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</si>
  <si>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</si>
  <si>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</si>
  <si>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</si>
  <si>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</si>
  <si>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</si>
  <si>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</si>
  <si>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</si>
  <si>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</si>
  <si>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</si>
  <si>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</si>
  <si>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</si>
  <si>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</si>
  <si>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</si>
  <si>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</si>
  <si>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</si>
  <si>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</si>
  <si>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</si>
  <si>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</si>
  <si>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</si>
  <si>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</si>
  <si>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</si>
  <si>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</si>
  <si>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</si>
  <si>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</si>
  <si>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</si>
  <si>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</si>
  <si>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</si>
  <si>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</si>
  <si>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</si>
  <si>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</si>
  <si>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</si>
  <si>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</si>
  <si>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</si>
  <si>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</si>
  <si>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</si>
  <si>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</si>
  <si>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</si>
  <si>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</si>
  <si>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</si>
  <si>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</si>
  <si>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</si>
  <si>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</si>
  <si>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</si>
  <si>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</si>
  <si>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</si>
  <si>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</si>
  <si>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</si>
  <si>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</si>
  <si>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</si>
  <si>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</si>
  <si>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</si>
  <si>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</si>
  <si>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</si>
  <si>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</si>
  <si>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</si>
  <si>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</si>
  <si>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</si>
  <si>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</si>
  <si>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</si>
  <si>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</si>
  <si>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</si>
  <si>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</si>
  <si>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</si>
  <si>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</si>
  <si>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</si>
  <si>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</si>
  <si>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</si>
  <si>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</si>
  <si>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</si>
  <si>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</si>
  <si>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</si>
  <si>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</si>
  <si>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</si>
  <si>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</si>
  <si>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</si>
  <si>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</si>
  <si>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</si>
  <si>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</si>
  <si>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</si>
  <si>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</si>
  <si>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</si>
  <si>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</si>
  <si>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</si>
  <si>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</si>
  <si>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</si>
  <si>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</si>
  <si>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</si>
  <si>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</si>
  <si>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</si>
  <si>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</si>
  <si>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</si>
  <si>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</si>
  <si>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</si>
  <si>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</si>
  <si>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</si>
  <si>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</si>
  <si>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</si>
  <si>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</si>
  <si>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</si>
  <si>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</si>
  <si>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</si>
  <si>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</si>
  <si>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</si>
  <si>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</si>
  <si>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</si>
  <si>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</si>
  <si>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</si>
  <si>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</si>
  <si>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</si>
  <si>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</si>
  <si>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</si>
  <si>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</si>
  <si>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</si>
  <si>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</si>
  <si>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</si>
  <si>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</si>
  <si>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</si>
  <si>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</si>
  <si>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</si>
  <si>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</si>
  <si>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</si>
  <si>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</si>
  <si>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</si>
  <si>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</si>
  <si>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</si>
  <si>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</si>
  <si>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</si>
  <si>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</si>
  <si>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</si>
  <si>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</si>
  <si>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</si>
  <si>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</si>
  <si>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</si>
  <si>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</si>
  <si>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</si>
  <si>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</si>
  <si>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</si>
  <si>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</si>
  <si>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</si>
  <si>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</si>
  <si>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</si>
  <si>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</si>
  <si>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</si>
  <si>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</si>
  <si>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</si>
  <si>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</si>
  <si>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</si>
  <si>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</si>
  <si>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</si>
  <si>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</si>
  <si>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</si>
  <si>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</si>
  <si>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</si>
  <si>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</si>
  <si>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</si>
  <si>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</si>
  <si>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</si>
  <si>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</si>
  <si>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</si>
  <si>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</si>
  <si>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</si>
  <si>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</si>
  <si>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</si>
  <si>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</si>
  <si>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</si>
  <si>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</si>
  <si>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</si>
  <si>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</si>
  <si>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</si>
  <si>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</si>
  <si>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</si>
  <si>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</si>
  <si>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</si>
  <si>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</si>
  <si>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</si>
  <si>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</si>
  <si>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</si>
  <si>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</si>
  <si>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</si>
  <si>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</si>
  <si>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</si>
  <si>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</si>
  <si>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</si>
  <si>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</si>
  <si>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</si>
  <si>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</si>
  <si>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</si>
  <si>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</si>
  <si>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</si>
  <si>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</si>
  <si>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</si>
  <si>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</si>
  <si>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</si>
  <si>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</si>
  <si>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</si>
  <si>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</si>
  <si>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</si>
  <si>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</si>
  <si>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</si>
  <si>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</si>
  <si>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</si>
  <si>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</si>
  <si>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</si>
  <si>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</si>
  <si>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</si>
  <si>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</si>
  <si>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</si>
  <si>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</si>
  <si>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</si>
  <si>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</si>
  <si>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</si>
  <si>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</si>
  <si>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</si>
  <si>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</si>
  <si>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</si>
  <si>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</si>
  <si>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</si>
  <si>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</si>
  <si>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</si>
  <si>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</si>
  <si>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</si>
  <si>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</si>
  <si>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</si>
  <si>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</si>
  <si>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</si>
  <si>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</si>
  <si>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</si>
  <si>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</si>
  <si>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</si>
  <si>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</si>
  <si>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</si>
  <si>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</si>
  <si>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</si>
  <si>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</si>
  <si>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</si>
  <si>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</si>
  <si>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</si>
  <si>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</si>
  <si>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</si>
  <si>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</si>
  <si>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</si>
  <si>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</si>
  <si>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</si>
  <si>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</si>
  <si>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</si>
  <si>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</si>
  <si>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</si>
  <si>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</si>
  <si>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</si>
  <si>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</si>
  <si>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</si>
  <si>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</si>
  <si>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</si>
  <si>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</si>
  <si>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</si>
  <si>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</si>
  <si>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</si>
  <si>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</si>
  <si>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</si>
  <si>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</si>
  <si>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</si>
  <si>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</si>
  <si>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</si>
  <si>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</si>
  <si>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</si>
  <si>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</si>
  <si>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</si>
  <si>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</si>
  <si>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</si>
  <si>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</si>
  <si>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</si>
  <si>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</si>
  <si>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</si>
  <si>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</si>
  <si>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</si>
  <si>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</si>
  <si>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</si>
  <si>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</si>
  <si>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</si>
  <si>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</si>
  <si>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</si>
  <si>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</si>
  <si>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</si>
  <si>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</si>
  <si>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</si>
  <si>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</si>
  <si>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</si>
  <si>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</si>
  <si>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</si>
  <si>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</si>
  <si>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</si>
  <si>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</si>
  <si>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</si>
  <si>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</si>
  <si>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</si>
  <si>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</si>
  <si>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</si>
  <si>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</si>
  <si>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</si>
  <si>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</si>
  <si>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</si>
  <si>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</si>
  <si>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</si>
  <si>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</si>
  <si>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</si>
  <si>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</si>
  <si>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</si>
  <si>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</si>
  <si>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</si>
  <si>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</si>
  <si>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</si>
  <si>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</si>
  <si>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</si>
  <si>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</si>
  <si>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</si>
  <si>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</si>
  <si>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</si>
  <si>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</si>
  <si>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</si>
  <si>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</si>
  <si>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</si>
  <si>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</si>
  <si>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</si>
  <si>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</si>
  <si>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</si>
  <si>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</si>
  <si>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</si>
  <si>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</si>
  <si>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</si>
  <si>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</si>
  <si>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</si>
  <si>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</si>
  <si>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</si>
  <si>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</si>
  <si>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</si>
  <si>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</si>
  <si>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</si>
  <si>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</si>
  <si>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</si>
  <si>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</si>
  <si>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</si>
  <si>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</si>
  <si>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</si>
  <si>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</si>
  <si>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</si>
  <si>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</si>
  <si>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</si>
  <si>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</si>
  <si>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</si>
  <si>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</si>
  <si>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</si>
  <si>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</si>
  <si>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</si>
  <si>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</si>
  <si>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</si>
  <si>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</si>
  <si>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</si>
  <si>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</si>
  <si>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</si>
  <si>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</si>
  <si>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</si>
  <si>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</si>
  <si>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</si>
  <si>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</si>
  <si>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</si>
  <si>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</si>
  <si>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</si>
  <si>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</si>
  <si>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</si>
  <si>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</si>
  <si>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</si>
  <si>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</si>
  <si>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</si>
  <si>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</si>
  <si>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</si>
  <si>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</si>
  <si>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</si>
  <si>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</si>
  <si>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</si>
  <si>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</si>
  <si>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</si>
  <si>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</si>
  <si>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</si>
  <si>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</si>
  <si>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</si>
  <si>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</si>
  <si>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</si>
  <si>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</si>
  <si>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</si>
  <si>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</si>
  <si>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</si>
  <si>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</si>
  <si>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</si>
  <si>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</si>
  <si>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</si>
  <si>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</si>
  <si>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</si>
  <si>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</si>
  <si>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</si>
  <si>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</si>
  <si>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</si>
  <si>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</si>
  <si>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</si>
  <si>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</si>
  <si>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</si>
  <si>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</si>
  <si>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</si>
  <si>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</si>
  <si>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</si>
  <si>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</si>
  <si>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</si>
  <si>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</si>
  <si>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</si>
  <si>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</si>
  <si>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</si>
  <si>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</si>
  <si>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</si>
  <si>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</si>
  <si>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</si>
  <si>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</si>
  <si>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</si>
  <si>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</si>
  <si>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</si>
  <si>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</si>
  <si>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</si>
  <si>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</si>
  <si>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</si>
  <si>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</si>
  <si>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</si>
  <si>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</si>
  <si>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</si>
  <si>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</si>
  <si>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</si>
  <si>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</si>
  <si>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</si>
  <si>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</si>
  <si>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</si>
  <si>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</si>
  <si>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</si>
  <si>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</si>
  <si>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</si>
  <si>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</si>
  <si>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</si>
  <si>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</si>
  <si>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</si>
  <si>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</si>
  <si>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</si>
  <si>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</si>
  <si>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</si>
  <si>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</si>
  <si>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</si>
  <si>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</si>
  <si>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</si>
  <si>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</si>
  <si>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</si>
  <si>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</si>
  <si>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</si>
  <si>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</si>
  <si>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</si>
  <si>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</si>
  <si>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</si>
  <si>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</si>
  <si>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</si>
  <si>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</si>
  <si>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</si>
  <si>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</si>
  <si>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</si>
  <si>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</si>
  <si>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</si>
  <si>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</si>
  <si>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</si>
  <si>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</si>
  <si>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</si>
  <si>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</si>
  <si>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</si>
  <si>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</si>
  <si>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</si>
  <si>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</si>
  <si>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</si>
  <si>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</si>
  <si>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</si>
  <si>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</si>
  <si>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</si>
  <si>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</si>
  <si>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</si>
  <si>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</si>
  <si>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</si>
  <si>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</si>
  <si>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</si>
  <si>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</si>
  <si>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</si>
  <si>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</si>
  <si>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</si>
  <si>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</si>
  <si>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</si>
  <si>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</si>
  <si>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</si>
  <si>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</si>
  <si>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</si>
  <si>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</si>
  <si>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</si>
  <si>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</si>
  <si>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</si>
  <si>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</si>
  <si>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</si>
  <si>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</si>
  <si>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</si>
  <si>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</si>
  <si>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</si>
  <si>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</si>
  <si>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</si>
  <si>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</si>
  <si>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</si>
  <si>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</si>
  <si>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</si>
  <si>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</si>
  <si>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</si>
  <si>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</si>
  <si>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</si>
  <si>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</si>
  <si>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</si>
  <si>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</si>
  <si>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</si>
  <si>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</si>
  <si>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</si>
  <si>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</si>
  <si>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</si>
  <si>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</si>
  <si>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</si>
  <si>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</si>
  <si>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</si>
  <si>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</si>
  <si>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</si>
  <si>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</si>
  <si>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</si>
  <si>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</si>
  <si>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</si>
  <si>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</si>
  <si>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</si>
  <si>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</si>
  <si>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</si>
  <si>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</si>
  <si>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</si>
  <si>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</si>
  <si>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</si>
  <si>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</si>
  <si>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</si>
  <si>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</si>
  <si>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</si>
  <si>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</si>
  <si>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</si>
  <si>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</si>
  <si>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</si>
  <si>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</si>
  <si>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</si>
  <si>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</si>
  <si>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</si>
  <si>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</si>
  <si>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</si>
  <si>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</si>
  <si>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</si>
  <si>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</si>
  <si>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</si>
  <si>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</si>
  <si>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</si>
  <si>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</si>
  <si>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</si>
  <si>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</si>
  <si>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</si>
  <si>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</si>
  <si>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</si>
  <si>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</si>
  <si>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</si>
  <si>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</si>
  <si>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</si>
  <si>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</si>
  <si>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</si>
  <si>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</si>
  <si>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</si>
  <si>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</si>
  <si>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</si>
  <si>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</si>
  <si>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</si>
  <si>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</si>
  <si>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</si>
  <si>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</si>
  <si>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</si>
  <si>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</si>
  <si>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</si>
  <si>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</si>
  <si>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</si>
  <si>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</si>
  <si>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</si>
  <si>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</si>
  <si>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</si>
  <si>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</si>
  <si>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</si>
  <si>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</si>
  <si>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</si>
  <si>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</si>
  <si>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</si>
  <si>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</si>
  <si>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</si>
  <si>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</si>
  <si>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</si>
  <si>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</si>
  <si>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</si>
  <si>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</si>
  <si>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</si>
  <si>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</si>
  <si>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</si>
  <si>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</si>
  <si>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</si>
  <si>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</si>
  <si>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</si>
  <si>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</si>
  <si>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</si>
  <si>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</si>
  <si>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</si>
  <si>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</si>
  <si>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</si>
  <si>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</si>
  <si>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</si>
  <si>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</si>
  <si>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</si>
  <si>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</si>
  <si>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</si>
  <si>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</si>
  <si>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</si>
  <si>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</si>
  <si>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</si>
  <si>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</si>
  <si>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</si>
  <si>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</si>
  <si>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</si>
  <si>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</si>
  <si>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</si>
  <si>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</si>
  <si>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</si>
  <si>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</si>
  <si>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</si>
  <si>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</si>
  <si>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</si>
  <si>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</si>
  <si>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</si>
  <si>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</si>
  <si>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</si>
  <si>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</si>
  <si>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</si>
  <si>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</si>
  <si>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</si>
  <si>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</si>
  <si>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</si>
  <si>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</si>
  <si>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</si>
  <si>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</si>
  <si>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</si>
  <si>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</si>
  <si>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</si>
  <si>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</si>
  <si>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</si>
  <si>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</si>
  <si>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</si>
  <si>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</si>
  <si>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</si>
  <si>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</si>
  <si>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</si>
  <si>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</si>
  <si>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</si>
  <si>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</si>
  <si>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</si>
  <si>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</si>
  <si>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</si>
  <si>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</si>
  <si>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</si>
  <si>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</si>
  <si>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</si>
  <si>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</si>
  <si>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</si>
  <si>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</si>
  <si>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</si>
  <si>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</si>
  <si>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</si>
  <si>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</si>
  <si>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</si>
  <si>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</si>
  <si>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</si>
  <si>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</si>
  <si>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</si>
  <si>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</si>
  <si>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</si>
  <si>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</si>
  <si>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</si>
  <si>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</si>
  <si>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</si>
  <si>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</si>
  <si>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</si>
  <si>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</si>
  <si>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</si>
  <si>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</si>
  <si>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</si>
  <si>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</si>
  <si>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</si>
  <si>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</si>
  <si>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</si>
  <si>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</si>
  <si>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</si>
  <si>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</si>
  <si>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</si>
  <si>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</si>
  <si>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</si>
  <si>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</si>
  <si>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</si>
  <si>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</si>
  <si>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</si>
  <si>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</si>
  <si>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</si>
  <si>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</si>
  <si>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</si>
  <si>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</si>
  <si>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</si>
  <si>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</si>
  <si>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</si>
  <si>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</si>
  <si>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</si>
  <si>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</si>
  <si>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</si>
  <si>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</si>
  <si>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</si>
  <si>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</si>
  <si>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</si>
  <si>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</si>
  <si>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</si>
  <si>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</si>
  <si>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</si>
  <si>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</si>
  <si>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</si>
  <si>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</si>
  <si>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</si>
  <si>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</si>
  <si>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</si>
  <si>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</si>
  <si>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</si>
  <si>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</si>
  <si>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</si>
  <si>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</si>
  <si>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</si>
  <si>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</si>
  <si>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</si>
  <si>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</si>
  <si>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</si>
  <si>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</si>
  <si>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</si>
  <si>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</si>
  <si>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</si>
  <si>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</si>
  <si>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</si>
  <si>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</si>
  <si>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</si>
  <si>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</si>
  <si>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</si>
  <si>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</si>
  <si>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</si>
  <si>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</si>
  <si>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</si>
  <si>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</si>
  <si>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</si>
  <si>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</si>
  <si>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</si>
  <si>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</si>
  <si>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</si>
  <si>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</si>
  <si>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</si>
  <si>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</si>
  <si>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</si>
  <si>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</si>
  <si>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</si>
  <si>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</si>
  <si>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</si>
  <si>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</si>
  <si>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</si>
  <si>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</si>
  <si>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</si>
  <si>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</si>
  <si>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</si>
  <si>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</si>
  <si>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</si>
  <si>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</si>
  <si>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</si>
  <si>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</si>
  <si>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</si>
  <si>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</si>
  <si>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</si>
  <si>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</si>
  <si>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</si>
  <si>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</si>
  <si>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</si>
  <si>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</si>
  <si>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</si>
  <si>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</si>
  <si>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</si>
  <si>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</si>
  <si>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</si>
  <si>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</si>
  <si>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</si>
  <si>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</si>
  <si>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</si>
  <si>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</si>
  <si>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</si>
  <si>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</si>
  <si>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</si>
  <si>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</si>
  <si>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</si>
  <si>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</si>
  <si>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</si>
  <si>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</si>
  <si>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</si>
  <si>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</si>
  <si>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</si>
  <si>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</si>
  <si>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</si>
  <si>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</si>
  <si>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</si>
  <si>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</si>
  <si>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</si>
  <si>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</si>
  <si>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</si>
  <si>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</si>
  <si>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</si>
  <si>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</si>
  <si>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</si>
  <si>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</si>
  <si>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</si>
  <si>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</si>
  <si>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</si>
  <si>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</si>
  <si>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</si>
  <si>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</si>
  <si>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</si>
  <si>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</si>
  <si>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</si>
  <si>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</si>
  <si>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</si>
  <si>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</si>
  <si>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</si>
  <si>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</si>
  <si>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</si>
  <si>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</si>
  <si>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</si>
  <si>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</si>
  <si>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</si>
  <si>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</si>
  <si>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</si>
  <si>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</si>
  <si>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</si>
  <si>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</si>
  <si>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</si>
  <si>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</si>
  <si>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</si>
  <si>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</si>
  <si>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</si>
  <si>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</si>
  <si>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</si>
  <si>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</si>
  <si>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</si>
  <si>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</si>
  <si>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</si>
  <si>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</si>
  <si>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</si>
  <si>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</si>
  <si>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</si>
  <si>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</si>
  <si>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</si>
  <si>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</si>
  <si>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</si>
  <si>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</si>
  <si>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</si>
  <si>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</si>
  <si>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</si>
  <si>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</si>
  <si>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</si>
  <si>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</si>
  <si>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</si>
  <si>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</si>
  <si>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</si>
  <si>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</si>
  <si>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</si>
  <si>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</si>
  <si>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</si>
  <si>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</si>
  <si>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</si>
  <si>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</si>
  <si>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</si>
  <si>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</si>
  <si>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</si>
  <si>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</si>
  <si>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</si>
  <si>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</si>
  <si>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</si>
  <si>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</si>
  <si>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</si>
  <si>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</si>
  <si>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</si>
  <si>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</si>
  <si>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</si>
  <si>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</si>
  <si>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</si>
  <si>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</si>
  <si>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</si>
  <si>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</si>
  <si>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</si>
  <si>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</si>
  <si>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</si>
  <si>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</si>
  <si>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</si>
  <si>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</si>
  <si>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</si>
  <si>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</si>
  <si>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</si>
  <si>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</si>
  <si>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</si>
  <si>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</si>
  <si>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</si>
  <si>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</si>
  <si>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</si>
  <si>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</si>
  <si>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</si>
  <si>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</si>
  <si>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</si>
  <si>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</si>
  <si>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</si>
  <si>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</si>
  <si>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</si>
  <si>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</si>
  <si>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</si>
  <si>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</si>
  <si>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</si>
  <si>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</si>
  <si>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</si>
  <si>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</si>
  <si>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</si>
  <si>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</si>
  <si>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</si>
  <si>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</si>
  <si>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</si>
  <si>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</si>
  <si>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</si>
  <si>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</si>
  <si>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</si>
  <si>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</si>
  <si>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</si>
  <si>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</si>
  <si>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</si>
  <si>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</si>
  <si>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</si>
  <si>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</si>
  <si>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</si>
  <si>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</si>
  <si>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</si>
  <si>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</si>
  <si>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</si>
  <si>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</si>
  <si>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</si>
  <si>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</si>
  <si>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</si>
  <si>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</si>
  <si>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</si>
  <si>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</si>
  <si>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</si>
  <si>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</si>
  <si>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</si>
  <si>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</si>
  <si>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</si>
  <si>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</si>
  <si>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</si>
  <si>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</si>
  <si>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</si>
  <si>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</si>
  <si>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</si>
  <si>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</si>
  <si>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</si>
  <si>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</si>
  <si>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</si>
  <si>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</si>
  <si>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</si>
  <si>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</si>
  <si>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</si>
  <si>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</si>
  <si>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</si>
  <si>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</si>
  <si>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</si>
  <si>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</si>
  <si>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</si>
  <si>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</si>
  <si>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</si>
  <si>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</si>
  <si>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</si>
  <si>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</si>
  <si>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</si>
  <si>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</si>
  <si>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</si>
  <si>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</si>
  <si>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</si>
  <si>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</si>
  <si>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</si>
  <si>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</si>
  <si>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</si>
  <si>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</si>
  <si>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</si>
  <si>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</si>
  <si>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</si>
  <si>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</si>
  <si>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</si>
  <si>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</si>
  <si>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</si>
  <si>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</si>
  <si>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</si>
  <si>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</si>
  <si>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</si>
  <si>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</si>
  <si>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</si>
  <si>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</si>
  <si>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</si>
  <si>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</si>
  <si>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</si>
  <si>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</si>
  <si>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</si>
  <si>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</si>
  <si>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</si>
  <si>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</si>
  <si>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</si>
  <si>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</si>
  <si>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</si>
  <si>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</si>
  <si>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</si>
  <si>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</si>
  <si>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</si>
  <si>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</si>
  <si>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</si>
  <si>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</si>
  <si>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</si>
  <si>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</si>
  <si>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</si>
  <si>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</si>
  <si>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</si>
  <si>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</si>
  <si>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</si>
  <si>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</si>
  <si>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</si>
  <si>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</si>
  <si>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</si>
  <si>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</si>
  <si>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</si>
  <si>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</si>
  <si>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</si>
  <si>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</si>
  <si>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</si>
  <si>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</si>
  <si>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</si>
  <si>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</si>
  <si>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</si>
  <si>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</si>
  <si>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</si>
  <si>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</si>
  <si>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</si>
  <si>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</si>
  <si>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</si>
  <si>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</si>
  <si>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</si>
  <si>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</si>
  <si>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</si>
  <si>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</si>
  <si>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</si>
  <si>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</si>
  <si>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</si>
  <si>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</si>
  <si>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</si>
  <si>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</si>
  <si>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</si>
  <si>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</si>
  <si>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</si>
  <si>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</si>
  <si>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</si>
  <si>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</si>
  <si>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</si>
  <si>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</si>
  <si>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</si>
  <si>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</si>
  <si>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</si>
  <si>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</si>
  <si>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</si>
  <si>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</si>
  <si>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</si>
  <si>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</si>
  <si>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</si>
  <si>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</si>
  <si>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</si>
  <si>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</si>
  <si>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</si>
  <si>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</si>
  <si>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</si>
  <si>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</si>
  <si>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</si>
  <si>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</si>
  <si>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</si>
  <si>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</si>
  <si>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</si>
  <si>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</si>
  <si>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</si>
  <si>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</si>
  <si>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</si>
  <si>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</si>
  <si>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</si>
  <si>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</si>
  <si>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</si>
  <si>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</si>
  <si>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</si>
  <si>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</si>
  <si>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</si>
  <si>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</si>
  <si>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</si>
  <si>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</si>
  <si>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</si>
  <si>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</si>
  <si>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</si>
  <si>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</si>
  <si>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</si>
  <si>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</si>
  <si>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</si>
  <si>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</si>
  <si>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</si>
  <si>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</si>
  <si>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</si>
  <si>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</si>
  <si>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</si>
  <si>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</si>
  <si>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</si>
  <si>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</si>
  <si>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</si>
  <si>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</si>
  <si>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</si>
  <si>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</si>
  <si>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</si>
  <si>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</si>
  <si>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</si>
  <si>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</si>
  <si>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</si>
  <si>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</si>
  <si>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</si>
  <si>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</si>
  <si>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</si>
  <si>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</si>
  <si>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</si>
  <si>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</si>
  <si>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</si>
  <si>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</si>
  <si>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</si>
  <si>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</si>
  <si>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</si>
  <si>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</si>
  <si>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</si>
  <si>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</si>
  <si>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</si>
  <si>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</si>
  <si>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</si>
  <si>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</si>
  <si>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</si>
  <si>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</si>
  <si>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</si>
  <si>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</si>
  <si>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</si>
  <si>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</si>
  <si>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</si>
  <si>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</si>
  <si>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</si>
  <si>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</si>
  <si>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</si>
  <si>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</si>
  <si>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</si>
  <si>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</si>
  <si>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</si>
  <si>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</si>
  <si>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</si>
  <si>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</si>
  <si>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</si>
  <si>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</si>
  <si>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</si>
  <si>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</si>
  <si>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</si>
  <si>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</si>
  <si>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</si>
  <si>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</si>
  <si>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</si>
  <si>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</si>
  <si>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</si>
  <si>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</si>
  <si>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</si>
  <si>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</si>
  <si>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</si>
  <si>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</si>
  <si>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</si>
  <si>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</si>
  <si>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</si>
  <si>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</si>
  <si>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</si>
  <si>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</si>
  <si>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</si>
  <si>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</si>
  <si>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</si>
  <si>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</si>
  <si>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</si>
  <si>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</si>
  <si>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</si>
  <si>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</si>
  <si>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</si>
  <si>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</si>
  <si>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</si>
  <si>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</si>
  <si>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</si>
  <si>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</si>
  <si>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</si>
  <si>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</si>
  <si>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</si>
  <si>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</si>
  <si>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</si>
  <si>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</si>
  <si>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</si>
  <si>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</si>
  <si>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</si>
  <si>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</si>
  <si>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</si>
  <si>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</si>
  <si>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</si>
  <si>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</si>
  <si>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</si>
  <si>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</si>
  <si>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</si>
  <si>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</si>
  <si>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</si>
  <si>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</si>
  <si>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</si>
  <si>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</si>
  <si>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</si>
  <si>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</si>
  <si>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</si>
  <si>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</si>
  <si>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</si>
  <si>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</si>
  <si>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</si>
  <si>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</si>
  <si>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</si>
  <si>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</si>
  <si>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</si>
  <si>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</si>
  <si>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</si>
  <si>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</si>
  <si>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</si>
  <si>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</si>
  <si>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</si>
  <si>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</si>
  <si>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</si>
  <si>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</si>
  <si>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</si>
  <si>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</si>
  <si>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</si>
  <si>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</si>
  <si>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</si>
  <si>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</si>
  <si>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</si>
  <si>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</si>
  <si>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</si>
  <si>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</si>
  <si>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</si>
  <si>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</si>
  <si>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</si>
  <si>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</si>
  <si>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</si>
  <si>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</si>
  <si>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</si>
  <si>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</si>
  <si>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</si>
  <si>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</si>
  <si>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</si>
  <si>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</si>
  <si>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</si>
  <si>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</si>
  <si>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</si>
  <si>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</si>
  <si>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</si>
  <si>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</si>
  <si>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</si>
  <si>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</si>
  <si>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</si>
  <si>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</si>
  <si>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</si>
  <si>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</si>
  <si>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</si>
  <si>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</si>
  <si>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</si>
  <si>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</si>
  <si>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</si>
  <si>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</si>
  <si>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</si>
  <si>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</si>
  <si>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</si>
  <si>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</si>
  <si>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</si>
  <si>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</si>
  <si>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</si>
  <si>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</si>
  <si>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</si>
  <si>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</si>
  <si>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</si>
  <si>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</si>
  <si>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</si>
  <si>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</si>
  <si>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</si>
  <si>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</si>
  <si>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</si>
  <si>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</si>
  <si>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</si>
  <si>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</si>
  <si>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</si>
  <si>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</si>
  <si>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</si>
  <si>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</si>
  <si>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</si>
  <si>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</si>
  <si>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</si>
  <si>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</si>
  <si>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</si>
  <si>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</si>
  <si>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</si>
  <si>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</si>
  <si>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</si>
  <si>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</si>
  <si>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</si>
  <si>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</si>
  <si>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</si>
  <si>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</si>
  <si>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</si>
  <si>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</si>
  <si>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</si>
  <si>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</si>
  <si>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</si>
  <si>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</si>
  <si>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</si>
  <si>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</si>
  <si>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</si>
  <si>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</si>
  <si>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</si>
  <si>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</si>
  <si>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</si>
  <si>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</si>
  <si>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</si>
  <si>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</si>
  <si>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</si>
  <si>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</si>
  <si>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</si>
  <si>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</si>
  <si>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</si>
  <si>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</si>
  <si>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</si>
  <si>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</si>
  <si>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</si>
  <si>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</si>
  <si>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</si>
  <si>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</si>
  <si>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</si>
  <si>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</si>
  <si>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</si>
  <si>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</si>
  <si>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</si>
  <si>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</si>
  <si>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</si>
  <si>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</si>
  <si>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</si>
  <si>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</si>
  <si>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</si>
  <si>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</si>
  <si>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</si>
  <si>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</si>
  <si>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</si>
  <si>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</si>
  <si>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</si>
  <si>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</si>
  <si>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</si>
  <si>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</si>
  <si>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</si>
  <si>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</si>
  <si>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</si>
  <si>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</si>
  <si>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</si>
  <si>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</si>
  <si>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</si>
  <si>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</si>
  <si>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</si>
  <si>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</si>
  <si>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</si>
  <si>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</si>
  <si>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</si>
  <si>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</si>
  <si>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</si>
  <si>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</si>
  <si>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</si>
  <si>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</si>
  <si>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</si>
  <si>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</si>
  <si>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</si>
  <si>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</si>
  <si>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</si>
  <si>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</si>
  <si>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</si>
  <si>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</si>
  <si>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</si>
  <si>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</si>
  <si>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</si>
  <si>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</si>
  <si>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</si>
  <si>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</si>
  <si>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</si>
  <si>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</si>
  <si>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</si>
  <si>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</si>
  <si>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</si>
  <si>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</si>
  <si>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</si>
  <si>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</si>
  <si>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</si>
  <si>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</si>
  <si>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</si>
  <si>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</si>
  <si>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</si>
  <si>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</si>
  <si>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</si>
  <si>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</si>
  <si>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</si>
  <si>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</si>
  <si>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</si>
  <si>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</si>
  <si>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</si>
  <si>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</si>
  <si>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</si>
  <si>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</si>
  <si>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</si>
  <si>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</si>
  <si>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</si>
  <si>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</si>
  <si>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</si>
  <si>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</si>
  <si>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</si>
  <si>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</si>
  <si>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</si>
  <si>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</si>
  <si>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</si>
  <si>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</si>
  <si>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</si>
  <si>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</si>
  <si>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</si>
  <si>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</si>
  <si>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</si>
  <si>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</si>
  <si>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</si>
  <si>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</si>
  <si>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</si>
  <si>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</si>
  <si>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</si>
  <si>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</si>
  <si>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</si>
  <si>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</si>
  <si>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</si>
  <si>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</si>
  <si>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</si>
  <si>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</si>
  <si>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</si>
  <si>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</si>
  <si>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</si>
  <si>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</si>
  <si>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</si>
  <si>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</si>
  <si>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</si>
  <si>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</si>
  <si>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</si>
  <si>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</si>
  <si>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</si>
  <si>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</si>
  <si>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</si>
  <si>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</si>
  <si>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</si>
  <si>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</si>
  <si>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</si>
  <si>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</si>
  <si>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</si>
  <si>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</si>
  <si>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</si>
  <si>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</si>
  <si>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</si>
  <si>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</si>
  <si>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</si>
  <si>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</si>
  <si>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</si>
  <si>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</si>
  <si>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</si>
  <si>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</si>
  <si>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</si>
  <si>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</si>
  <si>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</si>
  <si>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</si>
  <si>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</si>
  <si>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</si>
  <si>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</si>
  <si>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</si>
  <si>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</si>
  <si>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</si>
  <si>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</si>
  <si>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</si>
  <si>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</si>
  <si>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</si>
  <si>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</si>
  <si>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</si>
  <si>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</si>
  <si>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</si>
  <si>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</si>
  <si>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</si>
  <si>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</si>
  <si>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</si>
  <si>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</si>
  <si>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</si>
  <si>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</si>
  <si>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</si>
  <si>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</si>
  <si>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</si>
  <si>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</si>
  <si>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</si>
  <si>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</si>
  <si>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</si>
  <si>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</si>
  <si>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</si>
  <si>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</si>
  <si>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</si>
  <si>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</si>
  <si>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</si>
  <si>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</si>
  <si>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</si>
  <si>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</si>
  <si>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</si>
  <si>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</si>
  <si>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</si>
  <si>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</si>
  <si>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</si>
  <si>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</si>
  <si>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</si>
  <si>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</si>
  <si>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</si>
  <si>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</si>
  <si>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</si>
  <si>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</si>
  <si>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</si>
  <si>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</si>
  <si>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</si>
  <si>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</si>
  <si>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</si>
  <si>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</si>
  <si>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</si>
  <si>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</si>
  <si>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</si>
  <si>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</si>
  <si>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</si>
  <si>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</si>
  <si>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</si>
  <si>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</si>
  <si>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</si>
  <si>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</si>
  <si>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</si>
  <si>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</si>
  <si>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</si>
  <si>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</si>
  <si>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</si>
  <si>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</si>
  <si>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</si>
  <si>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</si>
  <si>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</si>
  <si>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</si>
  <si>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</si>
  <si>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</si>
  <si>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</si>
  <si>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</si>
  <si>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</si>
  <si>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</si>
  <si>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</si>
  <si>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</si>
  <si>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</si>
  <si>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</si>
  <si>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</si>
  <si>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</si>
  <si>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</si>
  <si>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</si>
  <si>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</si>
  <si>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</si>
  <si>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</si>
  <si>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</si>
  <si>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</si>
  <si>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</si>
  <si>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</si>
  <si>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</si>
  <si>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</si>
  <si>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</si>
  <si>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</si>
  <si>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</si>
  <si>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</si>
  <si>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</si>
  <si>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</si>
  <si>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</si>
  <si>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</si>
  <si>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</si>
  <si>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</si>
  <si>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</si>
  <si>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</si>
  <si>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</si>
  <si>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</si>
  <si>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</si>
  <si>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</si>
  <si>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</si>
  <si>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</si>
  <si>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</si>
  <si>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</si>
  <si>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</si>
  <si>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</si>
  <si>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</si>
  <si>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</si>
  <si>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</si>
  <si>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</si>
  <si>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</si>
  <si>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</si>
  <si>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</si>
  <si>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</si>
  <si>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</si>
  <si>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</si>
  <si>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</si>
  <si>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</si>
  <si>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</si>
  <si>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</si>
  <si>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</si>
  <si>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</si>
  <si>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</si>
  <si>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</si>
  <si>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</si>
  <si>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</si>
  <si>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</si>
  <si>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</si>
  <si>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</si>
  <si>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</si>
  <si>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</si>
  <si>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</si>
  <si>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</si>
  <si>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</si>
  <si>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</si>
  <si>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</si>
  <si>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</si>
  <si>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</si>
  <si>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</si>
  <si>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</si>
  <si>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</si>
  <si>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</si>
  <si>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</si>
  <si>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</si>
  <si>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</si>
  <si>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</si>
  <si>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</si>
  <si>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</si>
  <si>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</si>
  <si>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</si>
  <si>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</si>
  <si>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</si>
  <si>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</si>
  <si>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</si>
  <si>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</si>
  <si>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</si>
  <si>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</si>
  <si>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</si>
  <si>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</si>
  <si>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</si>
  <si>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</si>
  <si>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</si>
  <si>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</si>
  <si>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</si>
  <si>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</si>
  <si>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</si>
  <si>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</si>
  <si>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</si>
  <si>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</si>
  <si>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</si>
  <si>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</si>
  <si>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</si>
  <si>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</si>
  <si>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</si>
  <si>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</si>
  <si>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</si>
  <si>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</si>
  <si>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</si>
  <si>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</si>
  <si>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</si>
  <si>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</si>
  <si>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</si>
  <si>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</si>
  <si>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</si>
  <si>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</si>
  <si>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</si>
  <si>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</si>
  <si>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</si>
  <si>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</si>
  <si>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</si>
  <si>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</si>
  <si>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</si>
  <si>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</si>
  <si>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</si>
  <si>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</si>
  <si>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</si>
  <si>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</si>
  <si>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</si>
  <si>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</si>
  <si>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</si>
  <si>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</si>
  <si>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</si>
  <si>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</si>
  <si>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</si>
  <si>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</si>
  <si>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</si>
  <si>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</si>
  <si>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</si>
  <si>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</si>
  <si>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</si>
  <si>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</si>
  <si>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</si>
  <si>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</si>
  <si>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</si>
  <si>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</si>
  <si>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</si>
  <si>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</si>
  <si>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</si>
  <si>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</si>
  <si>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</si>
  <si>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</si>
  <si>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</si>
  <si>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</si>
  <si>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</si>
  <si>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</si>
  <si>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</si>
  <si>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</si>
  <si>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</si>
  <si>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</si>
  <si>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</si>
  <si>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</si>
  <si>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</si>
  <si>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</si>
  <si>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</si>
  <si>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</si>
  <si>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</si>
  <si>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</si>
  <si>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</si>
  <si>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</si>
  <si>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</si>
  <si>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</si>
  <si>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</si>
  <si>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</si>
  <si>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</si>
  <si>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</si>
  <si>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</si>
  <si>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</si>
  <si>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</si>
  <si>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</si>
  <si>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</si>
  <si>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</si>
  <si>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</si>
  <si>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</si>
  <si>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</si>
  <si>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</si>
  <si>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</si>
  <si>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</si>
  <si>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</si>
  <si>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</si>
  <si>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</si>
  <si>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</si>
  <si>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</si>
  <si>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</si>
  <si>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</si>
  <si>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</si>
  <si>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</si>
  <si>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</si>
  <si>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</si>
  <si>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</si>
  <si>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</si>
  <si>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</si>
  <si>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</si>
  <si>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</si>
  <si>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</si>
  <si>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</si>
  <si>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</si>
  <si>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</si>
  <si>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</si>
  <si>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</si>
  <si>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</si>
  <si>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</si>
  <si>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</si>
  <si>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</si>
  <si>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</si>
  <si>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</si>
  <si>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</si>
  <si>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</si>
  <si>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</si>
  <si>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</si>
  <si>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</si>
  <si>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</si>
  <si>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</si>
  <si>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</si>
  <si>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</si>
  <si>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</si>
  <si>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</si>
  <si>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</si>
  <si>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</si>
  <si>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</si>
  <si>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</si>
  <si>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</si>
  <si>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</si>
  <si>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</si>
  <si>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</si>
  <si>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</si>
  <si>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</si>
  <si>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</si>
  <si>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</si>
  <si>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</si>
  <si>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</si>
  <si>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</si>
  <si>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</si>
  <si>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</si>
  <si>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</si>
  <si>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</si>
  <si>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</si>
  <si>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</si>
  <si>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</si>
  <si>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</si>
  <si>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</si>
  <si>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</si>
  <si>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</si>
  <si>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</si>
  <si>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</si>
  <si>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</si>
  <si>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</si>
  <si>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</si>
  <si>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</si>
  <si>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</si>
  <si>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</si>
  <si>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</si>
  <si>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</si>
  <si>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</si>
  <si>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</si>
  <si>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</si>
  <si>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</si>
  <si>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</si>
  <si>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</si>
  <si>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</si>
  <si>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</si>
  <si>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</si>
  <si>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</si>
  <si>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</si>
  <si>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</si>
  <si>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</si>
  <si>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</si>
  <si>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</si>
  <si>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</si>
  <si>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</si>
  <si>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</si>
  <si>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</si>
  <si>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</si>
  <si>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</si>
  <si>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</si>
  <si>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</si>
  <si>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</si>
  <si>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</si>
  <si>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</si>
  <si>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</si>
  <si>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</si>
  <si>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</si>
  <si>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</si>
  <si>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</si>
  <si>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</si>
  <si>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</si>
  <si>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</si>
  <si>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</si>
  <si>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</si>
  <si>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</si>
  <si>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</si>
  <si>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</si>
  <si>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</si>
  <si>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</si>
  <si>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</si>
  <si>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</si>
  <si>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</si>
  <si>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</si>
  <si>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</si>
  <si>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</si>
  <si>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</si>
  <si>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</si>
  <si>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</si>
  <si>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</si>
  <si>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</si>
  <si>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</si>
  <si>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</si>
  <si>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</si>
  <si>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</si>
  <si>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</si>
  <si>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</si>
  <si>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</si>
  <si>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</si>
  <si>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</si>
  <si>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</si>
  <si>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</si>
  <si>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</si>
  <si>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</si>
  <si>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</si>
  <si>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</si>
  <si>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</si>
  <si>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</si>
  <si>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</si>
  <si>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</si>
  <si>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</si>
  <si>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</si>
  <si>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</si>
  <si>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</si>
  <si>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</si>
  <si>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</si>
  <si>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</si>
  <si>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</si>
  <si>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</si>
  <si>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</si>
  <si>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</si>
  <si>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</si>
  <si>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</si>
  <si>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</si>
  <si>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</si>
  <si>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</si>
  <si>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</si>
  <si>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</si>
  <si>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</si>
  <si>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</si>
  <si>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</si>
  <si>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</si>
  <si>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</si>
  <si>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</si>
  <si>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</si>
  <si>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</si>
  <si>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</si>
  <si>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</si>
  <si>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</si>
  <si>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</si>
  <si>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</si>
  <si>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</si>
  <si>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</si>
  <si>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</si>
  <si>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</si>
  <si>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</si>
  <si>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</si>
  <si>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</si>
  <si>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</si>
  <si>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</si>
  <si>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</si>
  <si>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</si>
  <si>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</si>
  <si>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</si>
  <si>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</si>
  <si>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</si>
  <si>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</si>
  <si>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</si>
  <si>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</si>
  <si>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</si>
  <si>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</si>
  <si>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</si>
  <si>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</si>
  <si>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</si>
  <si>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</si>
  <si>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</si>
  <si>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</si>
  <si>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</si>
  <si>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</si>
  <si>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</si>
  <si>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</si>
  <si>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</si>
  <si>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</si>
  <si>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</si>
  <si>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</si>
  <si>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</si>
  <si>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</si>
  <si>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</si>
  <si>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</si>
  <si>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</si>
  <si>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</si>
  <si>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</si>
  <si>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</si>
  <si>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</si>
  <si>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</si>
  <si>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</si>
  <si>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</si>
  <si>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</si>
  <si>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</si>
  <si>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</si>
  <si>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</si>
  <si>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</si>
  <si>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</si>
  <si>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</si>
  <si>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</si>
  <si>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</si>
  <si>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</si>
  <si>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</si>
  <si>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</si>
  <si>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</si>
  <si>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</si>
  <si>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</si>
  <si>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</si>
  <si>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</si>
  <si>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</si>
  <si>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</si>
  <si>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</si>
  <si>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</si>
  <si>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</si>
  <si>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</si>
  <si>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</si>
  <si>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</si>
  <si>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</si>
  <si>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</si>
  <si>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</si>
  <si>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</si>
  <si>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</si>
  <si>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</si>
  <si>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</si>
  <si>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</si>
  <si>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</si>
  <si>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</si>
  <si>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</si>
  <si>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</si>
  <si>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</si>
  <si>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</si>
  <si>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</si>
  <si>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</si>
  <si>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</si>
  <si>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</si>
  <si>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</si>
  <si>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</si>
  <si>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</si>
  <si>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</si>
  <si>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</si>
  <si>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</si>
  <si>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</si>
  <si>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</si>
  <si>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</si>
  <si>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</si>
  <si>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</si>
  <si>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</si>
  <si>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</si>
  <si>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</si>
  <si>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</si>
  <si>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</si>
  <si>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</si>
  <si>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</si>
  <si>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</si>
  <si>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</si>
  <si>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</si>
  <si>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</si>
  <si>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</si>
  <si>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</si>
  <si>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</si>
  <si>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</si>
  <si>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</si>
  <si>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</si>
  <si>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</si>
  <si>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</si>
  <si>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</si>
  <si>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</si>
  <si>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</si>
  <si>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</si>
  <si>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</si>
  <si>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</si>
  <si>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</si>
  <si>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</si>
  <si>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</si>
  <si>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</si>
  <si>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</si>
  <si>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</si>
  <si>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</si>
  <si>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</si>
  <si>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</si>
  <si>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</si>
  <si>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</si>
  <si>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</si>
  <si>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</si>
  <si>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</si>
  <si>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</si>
  <si>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</si>
  <si>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</si>
  <si>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</si>
  <si>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</si>
  <si>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</si>
  <si>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</si>
  <si>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</si>
  <si>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</si>
  <si>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</si>
  <si>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</si>
  <si>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</si>
  <si>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</si>
  <si>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</si>
  <si>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</si>
  <si>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</si>
  <si>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</si>
  <si>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</si>
  <si>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</si>
  <si>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</si>
  <si>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</si>
  <si>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</si>
  <si>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</si>
  <si>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</si>
  <si>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</si>
  <si>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</si>
  <si>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</si>
  <si>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</si>
  <si>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</si>
  <si>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</si>
  <si>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</si>
  <si>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</si>
  <si>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</si>
  <si>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</si>
  <si>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</si>
  <si>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</si>
  <si>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</si>
  <si>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</si>
  <si>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</si>
  <si>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</si>
  <si>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</si>
  <si>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</si>
  <si>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</si>
  <si>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</si>
  <si>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</si>
  <si>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</si>
  <si>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</si>
  <si>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</si>
  <si>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</si>
  <si>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</si>
  <si>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</si>
  <si>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</si>
  <si>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</si>
  <si>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</si>
  <si>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</si>
  <si>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</si>
  <si>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</si>
  <si>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</si>
  <si>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</si>
  <si>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</si>
  <si>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</si>
  <si>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</si>
  <si>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</si>
  <si>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</si>
  <si>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</si>
  <si>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</si>
  <si>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</si>
  <si>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</si>
  <si>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</si>
  <si>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</si>
  <si>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</si>
  <si>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</si>
  <si>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</si>
  <si>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</si>
  <si>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</si>
  <si>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</si>
  <si>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</si>
  <si>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</si>
  <si>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</si>
  <si>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</si>
  <si>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</si>
  <si>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</si>
  <si>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</si>
  <si>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</si>
  <si>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</si>
  <si>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</si>
  <si>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</si>
  <si>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</si>
  <si>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</si>
  <si>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</si>
  <si>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</si>
  <si>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</si>
  <si>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</si>
  <si>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</si>
  <si>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</si>
  <si>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</si>
  <si>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</si>
  <si>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</si>
  <si>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</si>
  <si>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</si>
  <si>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</si>
  <si>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</si>
  <si>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</si>
  <si>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</si>
  <si>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</si>
  <si>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</si>
  <si>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</si>
  <si>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</si>
  <si>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</si>
  <si>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</si>
  <si>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</si>
  <si>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</si>
  <si>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</si>
  <si>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</si>
  <si>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</si>
  <si>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</si>
  <si>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</si>
  <si>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</si>
  <si>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</si>
  <si>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</si>
  <si>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</si>
  <si>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</si>
  <si>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</si>
  <si>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</si>
  <si>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</si>
  <si>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</si>
  <si>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</si>
  <si>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</si>
  <si>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</si>
  <si>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</si>
  <si>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</si>
  <si>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</si>
  <si>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</si>
  <si>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</si>
  <si>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</si>
  <si>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</si>
  <si>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</si>
  <si>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</si>
  <si>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</si>
  <si>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</si>
  <si>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</si>
  <si>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</si>
  <si>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</si>
  <si>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</si>
  <si>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</si>
  <si>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</si>
  <si>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</si>
  <si>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</si>
  <si>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</si>
  <si>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</si>
  <si>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</si>
  <si>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</si>
  <si>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</si>
  <si>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</si>
  <si>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</si>
  <si>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</si>
  <si>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</si>
  <si>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</si>
  <si>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</si>
  <si>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</si>
  <si>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</si>
  <si>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</si>
  <si>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</si>
  <si>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</si>
  <si>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</si>
  <si>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</si>
  <si>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</si>
  <si>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</si>
  <si>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</si>
  <si>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</si>
  <si>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</si>
  <si>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</si>
  <si>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</si>
  <si>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</si>
  <si>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</si>
  <si>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</si>
  <si>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</si>
  <si>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</si>
  <si>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</si>
  <si>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</si>
  <si>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</si>
  <si>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</si>
  <si>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</si>
  <si>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</si>
  <si>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</si>
  <si>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</si>
  <si>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</si>
  <si>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</si>
  <si>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</si>
  <si>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</si>
  <si>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</si>
  <si>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</si>
  <si>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</si>
  <si>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</si>
  <si>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</si>
  <si>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</si>
  <si>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</si>
  <si>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</si>
  <si>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</si>
  <si>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</si>
  <si>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</si>
  <si>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</si>
  <si>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</si>
  <si>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</si>
  <si>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</si>
  <si>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</si>
  <si>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</si>
  <si>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</si>
  <si>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</si>
  <si>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</si>
  <si>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</si>
  <si>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</si>
  <si>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</si>
  <si>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</si>
  <si>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</si>
  <si>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</si>
  <si>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</si>
  <si>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</si>
  <si>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</si>
  <si>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</si>
  <si>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</si>
  <si>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</si>
  <si>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</si>
  <si>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</si>
  <si>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</si>
  <si>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</si>
  <si>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</si>
  <si>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</si>
  <si>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</si>
  <si>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</si>
  <si>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</si>
  <si>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</si>
  <si>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</si>
  <si>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</si>
  <si>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</si>
  <si>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</si>
  <si>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</si>
  <si>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</si>
  <si>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</si>
  <si>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</si>
  <si>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</si>
  <si>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</si>
  <si>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</si>
  <si>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</si>
  <si>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</si>
  <si>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</si>
  <si>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</si>
  <si>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</si>
  <si>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</si>
  <si>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</si>
  <si>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</si>
  <si>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</si>
  <si>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</si>
  <si>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</si>
  <si>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</si>
  <si>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</si>
  <si>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</si>
  <si>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</si>
  <si>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</si>
  <si>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</si>
  <si>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</si>
  <si>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</si>
  <si>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</si>
  <si>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</si>
  <si>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</si>
  <si>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</si>
  <si>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</si>
  <si>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</si>
  <si>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</si>
  <si>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</si>
  <si>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</si>
  <si>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</si>
  <si>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</si>
  <si>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</si>
  <si>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</si>
  <si>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</si>
  <si>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</si>
  <si>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</si>
  <si>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</si>
  <si>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</si>
  <si>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</si>
  <si>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</si>
  <si>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</si>
  <si>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</si>
  <si>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</si>
  <si>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</si>
  <si>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</si>
  <si>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</si>
  <si>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</si>
  <si>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</si>
  <si>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</si>
  <si>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</si>
  <si>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</si>
  <si>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</si>
  <si>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</si>
  <si>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</si>
  <si>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</si>
  <si>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</si>
  <si>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</si>
  <si>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</si>
  <si>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</si>
  <si>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</si>
  <si>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</si>
  <si>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</si>
  <si>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</si>
  <si>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</si>
  <si>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</si>
  <si>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</si>
  <si>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</si>
  <si>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</si>
  <si>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</si>
  <si>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</si>
  <si>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</si>
  <si>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</si>
  <si>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</si>
  <si>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</si>
  <si>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</si>
  <si>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</si>
  <si>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</si>
  <si>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</si>
  <si>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</si>
  <si>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</si>
  <si>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</si>
  <si>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</si>
  <si>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</si>
  <si>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</si>
  <si>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</si>
  <si>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</si>
  <si>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</si>
  <si>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</si>
  <si>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</si>
  <si>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</si>
  <si>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</si>
  <si>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</si>
  <si>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</si>
  <si>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</si>
  <si>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</si>
  <si>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</si>
  <si>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</si>
  <si>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</si>
  <si>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</si>
  <si>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</si>
  <si>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</si>
  <si>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</si>
  <si>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</si>
  <si>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</si>
  <si>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</si>
  <si>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</si>
  <si>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</si>
  <si>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</si>
  <si>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</si>
  <si>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</si>
  <si>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</si>
  <si>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</si>
  <si>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</si>
  <si>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</si>
  <si>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</si>
  <si>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</si>
  <si>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</si>
  <si>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</si>
  <si>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</si>
  <si>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</si>
  <si>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</si>
  <si>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</si>
  <si>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</si>
  <si>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</si>
  <si>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</si>
  <si>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</si>
  <si>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</si>
  <si>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</si>
  <si>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</si>
  <si>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</si>
  <si>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</si>
  <si>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</si>
  <si>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</si>
  <si>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</si>
  <si>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</si>
  <si>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</si>
  <si>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</si>
  <si>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</si>
  <si>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</si>
  <si>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</si>
  <si>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</si>
  <si>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</si>
  <si>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</si>
  <si>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</si>
  <si>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</si>
  <si>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</si>
  <si>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</si>
  <si>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</si>
  <si>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</si>
  <si>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</si>
  <si>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</si>
  <si>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</si>
  <si>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</si>
  <si>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</si>
  <si>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</si>
  <si>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</si>
  <si>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</si>
  <si>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</si>
  <si>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</si>
  <si>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</si>
  <si>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</si>
  <si>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</si>
  <si>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</si>
  <si>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</si>
  <si>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</si>
  <si>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</si>
  <si>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</si>
  <si>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</si>
  <si>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</si>
  <si>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</si>
  <si>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</si>
  <si>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</si>
  <si>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</si>
  <si>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</si>
  <si>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</si>
  <si>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</si>
  <si>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</si>
  <si>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</si>
  <si>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</si>
  <si>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</si>
  <si>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</si>
  <si>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</si>
  <si>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</si>
  <si>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</si>
  <si>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</si>
  <si>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</si>
  <si>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</si>
  <si>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</si>
  <si>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</si>
  <si>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</si>
  <si>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</si>
  <si>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</si>
  <si>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</si>
  <si>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</si>
  <si>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</si>
  <si>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</si>
  <si>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</si>
  <si>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</si>
  <si>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</si>
  <si>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</si>
  <si>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</si>
  <si>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</si>
  <si>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</si>
  <si>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</si>
  <si>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</si>
  <si>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</si>
  <si>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</si>
  <si>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</si>
  <si>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</si>
  <si>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</si>
  <si>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</si>
  <si>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</si>
  <si>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</si>
  <si>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</si>
  <si>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</si>
  <si>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</si>
  <si>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</si>
  <si>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</si>
  <si>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</si>
  <si>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</si>
  <si>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</si>
  <si>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</si>
  <si>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</si>
  <si>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</si>
  <si>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</si>
  <si>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</si>
  <si>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</si>
  <si>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</si>
  <si>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</si>
  <si>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</si>
  <si>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</si>
  <si>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</si>
  <si>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</si>
  <si>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</si>
  <si>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</si>
  <si>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</si>
  <si>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</si>
  <si>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</si>
  <si>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</si>
  <si>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</si>
  <si>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</si>
  <si>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</si>
  <si>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</si>
  <si>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</si>
  <si>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</si>
  <si>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</si>
  <si>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</si>
  <si>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</si>
  <si>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</si>
  <si>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</si>
  <si>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</si>
  <si>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</si>
  <si>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</si>
  <si>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</si>
  <si>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</si>
  <si>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</si>
  <si>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</si>
  <si>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</si>
  <si>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</si>
  <si>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</si>
  <si>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</si>
  <si>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</si>
  <si>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</si>
  <si>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</si>
  <si>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</si>
  <si>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</si>
  <si>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</si>
  <si>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</si>
  <si>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</si>
  <si>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</si>
  <si>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</si>
  <si>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</si>
  <si>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</si>
  <si>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</si>
  <si>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</si>
  <si>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</si>
  <si>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</si>
  <si>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</si>
  <si>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</si>
  <si>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</si>
  <si>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</si>
  <si>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</si>
  <si>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</si>
  <si>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</si>
  <si>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</si>
  <si>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</si>
  <si>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</si>
  <si>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</si>
  <si>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</si>
  <si>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</si>
  <si>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</si>
  <si>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</si>
  <si>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</si>
  <si>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</si>
  <si>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</si>
  <si>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</si>
  <si>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</si>
  <si>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</si>
  <si>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</si>
  <si>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</si>
  <si>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</si>
  <si>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</si>
  <si>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</si>
  <si>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</si>
  <si>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</si>
  <si>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</si>
  <si>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</si>
  <si>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</si>
  <si>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</si>
  <si>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</si>
  <si>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</si>
  <si>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</si>
  <si>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</si>
  <si>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</si>
  <si>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</si>
  <si>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</si>
  <si>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</si>
  <si>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</si>
  <si>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</si>
  <si>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</si>
  <si>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</si>
  <si>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</si>
  <si>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</si>
  <si>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</si>
  <si>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</si>
  <si>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</si>
  <si>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</si>
  <si>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</si>
  <si>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</si>
  <si>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</si>
  <si>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</si>
  <si>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</si>
  <si>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</si>
  <si>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</si>
  <si>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</si>
  <si>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</si>
  <si>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</si>
  <si>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</si>
  <si>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</si>
  <si>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</si>
  <si>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</si>
  <si>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</si>
  <si>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</si>
  <si>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</si>
  <si>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</si>
  <si>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</si>
  <si>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</si>
  <si>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</si>
  <si>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</si>
  <si>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</si>
  <si>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</si>
  <si>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</si>
  <si>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</si>
  <si>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</si>
  <si>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</si>
  <si>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</si>
  <si>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</si>
  <si>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</si>
  <si>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</si>
  <si>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</si>
  <si>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</si>
  <si>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</si>
  <si>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</si>
  <si>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</si>
  <si>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</si>
  <si>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</si>
  <si>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</si>
  <si>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</si>
  <si>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</si>
  <si>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</si>
  <si>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</si>
  <si>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</si>
  <si>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</si>
  <si>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</si>
  <si>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</si>
  <si>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</si>
  <si>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</si>
  <si>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</si>
  <si>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</si>
  <si>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</si>
  <si>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</si>
  <si>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</si>
  <si>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</si>
  <si>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</si>
  <si>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</si>
  <si>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</si>
  <si>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</si>
  <si>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</si>
  <si>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</si>
  <si>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</si>
  <si>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</si>
  <si>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</si>
  <si>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</si>
  <si>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</si>
  <si>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</si>
  <si>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</si>
  <si>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</si>
  <si>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</si>
  <si>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</si>
  <si>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</si>
  <si>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</si>
  <si>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</si>
  <si>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</si>
  <si>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</si>
  <si>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</si>
  <si>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</si>
  <si>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</si>
  <si>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</si>
  <si>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</si>
  <si>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</si>
  <si>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</si>
  <si>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</si>
  <si>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</si>
  <si>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</si>
  <si>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</si>
  <si>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</si>
  <si>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</si>
  <si>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</si>
  <si>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</si>
  <si>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</si>
  <si>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</si>
  <si>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</si>
  <si>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</si>
  <si>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</si>
  <si>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</si>
  <si>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</si>
  <si>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</si>
  <si>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</si>
  <si>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</si>
  <si>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</si>
  <si>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</si>
  <si>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</si>
  <si>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</si>
  <si>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</si>
  <si>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</si>
  <si>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</si>
  <si>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</si>
  <si>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</si>
  <si>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</si>
  <si>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</si>
  <si>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</si>
  <si>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</si>
  <si>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</si>
  <si>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</si>
  <si>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</si>
  <si>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</si>
  <si>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</si>
  <si>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</si>
  <si>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</si>
  <si>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</si>
  <si>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</si>
  <si>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</si>
  <si>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</si>
  <si>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</si>
  <si>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</si>
  <si>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</si>
  <si>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</si>
  <si>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</si>
  <si>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</si>
  <si>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</si>
  <si>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</si>
  <si>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</si>
  <si>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</si>
  <si>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</si>
  <si>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</si>
  <si>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</si>
  <si>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</si>
  <si>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</si>
  <si>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</si>
  <si>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</si>
  <si>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</si>
  <si>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</si>
  <si>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</si>
  <si>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</si>
  <si>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</si>
  <si>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</si>
  <si>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</si>
  <si>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</si>
  <si>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</si>
  <si>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</si>
  <si>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</si>
  <si>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</si>
  <si>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</si>
  <si>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</si>
  <si>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</si>
  <si>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</si>
  <si>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</si>
  <si>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</si>
  <si>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</si>
  <si>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</si>
  <si>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</si>
  <si>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</si>
  <si>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</si>
  <si>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</si>
  <si>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</si>
  <si>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</si>
  <si>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</si>
  <si>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</si>
  <si>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</si>
  <si>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</si>
  <si>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</si>
  <si>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</si>
  <si>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</si>
  <si>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</si>
  <si>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</si>
  <si>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</si>
  <si>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</si>
  <si>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</si>
  <si>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</si>
  <si>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</si>
  <si>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</si>
  <si>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</si>
  <si>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</si>
  <si>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</si>
  <si>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</si>
  <si>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</si>
  <si>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</si>
  <si>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</si>
  <si>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</si>
  <si>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</si>
  <si>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</si>
  <si>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</si>
  <si>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</si>
  <si>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</si>
  <si>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</si>
  <si>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</si>
  <si>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</si>
  <si>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</si>
  <si>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</si>
  <si>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</si>
  <si>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</si>
  <si>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</si>
  <si>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</si>
  <si>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</si>
  <si>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</si>
  <si>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</si>
  <si>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</si>
  <si>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</si>
  <si>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</si>
  <si>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</si>
  <si>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</si>
  <si>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</si>
  <si>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</si>
  <si>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</si>
  <si>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</si>
  <si>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</si>
  <si>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</si>
  <si>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</si>
  <si>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</si>
  <si>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</si>
  <si>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</si>
  <si>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</si>
  <si>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</si>
  <si>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</si>
  <si>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</si>
  <si>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</si>
  <si>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</si>
  <si>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</si>
  <si>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</si>
  <si>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</si>
  <si>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</si>
  <si>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</si>
  <si>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</si>
  <si>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</si>
  <si>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</si>
  <si>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</si>
  <si>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</si>
  <si>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</si>
  <si>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</si>
  <si>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</si>
  <si>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</si>
  <si>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</si>
  <si>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</si>
  <si>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</si>
  <si>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</si>
  <si>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</si>
  <si>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</si>
  <si>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</si>
  <si>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</si>
  <si>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</si>
  <si>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</si>
  <si>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</si>
  <si>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</si>
  <si>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</si>
  <si>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</si>
  <si>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</si>
  <si>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</si>
  <si>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</si>
  <si>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</si>
  <si>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</si>
  <si>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</si>
  <si>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</si>
  <si>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</si>
  <si>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</si>
  <si>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</si>
  <si>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</si>
  <si>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</si>
  <si>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</si>
  <si>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</si>
  <si>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</si>
  <si>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</si>
  <si>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</si>
  <si>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</si>
  <si>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</si>
  <si>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</si>
  <si>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</si>
  <si>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</si>
  <si>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</si>
  <si>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</si>
  <si>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</si>
  <si>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</si>
  <si>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</si>
  <si>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</si>
  <si>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</si>
  <si>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</si>
  <si>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</si>
  <si>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</si>
  <si>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</si>
  <si>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</si>
  <si>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</si>
  <si>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</si>
  <si>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</si>
  <si>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</si>
  <si>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</si>
  <si>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</si>
  <si>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</si>
  <si>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</si>
  <si>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</si>
  <si>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</si>
  <si>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</si>
  <si>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</si>
  <si>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</si>
  <si>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</si>
  <si>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</si>
  <si>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</si>
  <si>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</si>
  <si>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</si>
  <si>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</si>
  <si>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</si>
  <si>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</si>
  <si>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</si>
  <si>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</si>
  <si>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</si>
  <si>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</si>
  <si>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</si>
  <si>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</si>
  <si>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</si>
  <si>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</si>
  <si>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</si>
  <si>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</si>
  <si>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</si>
  <si>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</si>
  <si>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</si>
  <si>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</si>
  <si>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</si>
  <si>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</si>
  <si>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</si>
  <si>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</si>
  <si>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</si>
  <si>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</si>
  <si>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</si>
  <si>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</si>
  <si>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</si>
  <si>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</si>
  <si>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</si>
  <si>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</si>
  <si>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</si>
  <si>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</si>
  <si>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</si>
  <si>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</si>
  <si>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</si>
  <si>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</si>
  <si>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</si>
  <si>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</si>
  <si>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</si>
  <si>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</si>
  <si>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</si>
  <si>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</si>
  <si>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</si>
  <si>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</si>
  <si>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</si>
  <si>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</si>
  <si>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</si>
  <si>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</si>
  <si>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</si>
  <si>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</si>
  <si>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</si>
  <si>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</si>
  <si>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</si>
  <si>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</si>
  <si>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</si>
  <si>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</si>
  <si>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</si>
  <si>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</si>
  <si>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</si>
  <si>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</si>
  <si>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</si>
  <si>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</si>
  <si>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</si>
  <si>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</si>
  <si>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</si>
  <si>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</si>
  <si>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</si>
  <si>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</si>
  <si>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</si>
  <si>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</si>
  <si>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</si>
  <si>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</si>
  <si>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</si>
  <si>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</si>
  <si>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</si>
  <si>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</si>
  <si>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</si>
  <si>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</si>
  <si>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</si>
  <si>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</si>
  <si>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</si>
  <si>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</si>
  <si>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</si>
  <si>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</si>
  <si>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</si>
  <si>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</si>
  <si>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</si>
  <si>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</si>
  <si>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</si>
  <si>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</si>
  <si>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</si>
  <si>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</si>
  <si>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</si>
  <si>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</si>
  <si>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</si>
  <si>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</si>
  <si>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</si>
  <si>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</si>
  <si>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</si>
  <si>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</si>
  <si>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</si>
  <si>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</si>
  <si>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</si>
  <si>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</si>
  <si>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</si>
  <si>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</si>
  <si>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</si>
  <si>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</si>
  <si>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</si>
  <si>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</si>
  <si>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</si>
  <si>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</si>
  <si>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</si>
  <si>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</si>
  <si>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</si>
  <si>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</si>
  <si>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</si>
  <si>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</si>
  <si>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</si>
  <si>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</si>
  <si>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</si>
  <si>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</si>
  <si>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</si>
  <si>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</si>
  <si>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</si>
  <si>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</si>
  <si>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</si>
  <si>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</si>
  <si>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</si>
  <si>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</si>
  <si>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</si>
  <si>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</si>
  <si>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</si>
  <si>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</si>
  <si>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</si>
  <si>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</si>
  <si>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</si>
  <si>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</si>
  <si>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</si>
  <si>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</si>
  <si>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</si>
  <si>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</si>
  <si>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</si>
  <si>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</si>
  <si>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</si>
  <si>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</si>
  <si>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</si>
  <si>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</si>
  <si>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</si>
  <si>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</si>
  <si>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</si>
  <si>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</si>
  <si>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</si>
  <si>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</si>
  <si>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</si>
  <si>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</si>
  <si>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</si>
  <si>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</si>
  <si>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</si>
  <si>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</si>
  <si>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</si>
  <si>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</si>
  <si>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</si>
  <si>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</si>
  <si>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</si>
  <si>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</si>
  <si>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</si>
  <si>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</si>
  <si>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</si>
  <si>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</si>
  <si>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</si>
  <si>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</si>
  <si>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</si>
  <si>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</si>
  <si>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</si>
  <si>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</si>
  <si>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</si>
  <si>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</si>
  <si>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</si>
  <si>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</si>
  <si>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</si>
  <si>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</si>
  <si>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</si>
  <si>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</si>
  <si>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</si>
  <si>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</si>
  <si>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</si>
  <si>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</si>
  <si>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</si>
  <si>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</si>
  <si>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</si>
  <si>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</si>
  <si>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</si>
  <si>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</si>
  <si>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</si>
  <si>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</si>
  <si>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</si>
  <si>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</si>
  <si>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</si>
  <si>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</si>
  <si>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</si>
  <si>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</si>
  <si>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</si>
  <si>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</si>
  <si>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</si>
  <si>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</si>
  <si>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</si>
  <si>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</si>
  <si>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</si>
  <si>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</si>
  <si>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</si>
  <si>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</si>
  <si>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</si>
  <si>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</si>
  <si>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</si>
  <si>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</si>
  <si>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</si>
  <si>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</si>
  <si>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</si>
  <si>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</si>
  <si>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</si>
  <si>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</si>
  <si>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</si>
  <si>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</si>
  <si>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</si>
  <si>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</si>
  <si>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</si>
  <si>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</si>
  <si>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</si>
  <si>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</si>
  <si>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</si>
  <si>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</si>
  <si>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</si>
  <si>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</si>
  <si>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</si>
  <si>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</si>
  <si>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</si>
  <si>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</si>
  <si>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</si>
  <si>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</si>
  <si>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</si>
  <si>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</si>
  <si>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</si>
  <si>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</si>
  <si>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</si>
  <si>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</si>
  <si>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</si>
  <si>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</si>
  <si>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</si>
  <si>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</si>
  <si>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</si>
  <si>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</si>
  <si>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</si>
  <si>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</si>
  <si>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</si>
  <si>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</si>
  <si>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</si>
  <si>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</si>
  <si>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</si>
  <si>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</si>
  <si>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</si>
  <si>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</si>
  <si>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</si>
  <si>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</si>
  <si>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</si>
  <si>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</si>
  <si>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</si>
  <si>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</si>
  <si>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</si>
  <si>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</si>
  <si>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</si>
  <si>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</si>
  <si>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</si>
  <si>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</si>
  <si>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</si>
  <si>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</si>
  <si>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</si>
  <si>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</si>
  <si>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</si>
  <si>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</si>
  <si>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</si>
  <si>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</si>
  <si>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</si>
  <si>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</si>
  <si>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</si>
  <si>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</si>
  <si>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</si>
  <si>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</si>
  <si>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</si>
  <si>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</si>
  <si>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</si>
  <si>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</si>
  <si>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</si>
  <si>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</si>
  <si>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</si>
  <si>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</si>
  <si>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</si>
  <si>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</si>
  <si>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</si>
  <si>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</si>
  <si>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</si>
  <si>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</si>
  <si>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</si>
  <si>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</si>
  <si>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</si>
  <si>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</si>
  <si>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</si>
  <si>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</si>
  <si>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</si>
  <si>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</si>
  <si>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</si>
  <si>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</si>
  <si>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</si>
  <si>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</si>
  <si>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</si>
  <si>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</si>
  <si>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</si>
  <si>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</si>
  <si>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</si>
  <si>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</si>
  <si>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</si>
  <si>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</si>
  <si>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</si>
  <si>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</si>
  <si>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</si>
  <si>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</si>
  <si>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</si>
  <si>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</si>
  <si>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</si>
  <si>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</si>
  <si>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</si>
  <si>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</si>
  <si>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</si>
  <si>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</si>
  <si>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</si>
  <si>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</si>
  <si>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</si>
  <si>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</si>
  <si>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</si>
  <si>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</si>
  <si>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</si>
  <si>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</si>
  <si>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</si>
  <si>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</si>
  <si>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</si>
  <si>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</si>
  <si>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</si>
  <si>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</si>
  <si>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</si>
  <si>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</si>
  <si>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</si>
  <si>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</si>
  <si>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</si>
  <si>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</si>
  <si>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</si>
  <si>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</si>
  <si>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</si>
  <si>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</si>
  <si>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</si>
  <si>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</si>
  <si>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</si>
  <si>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</si>
  <si>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</si>
  <si>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</si>
  <si>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</si>
  <si>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</si>
  <si>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</si>
  <si>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</si>
  <si>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</si>
  <si>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</si>
  <si>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</si>
  <si>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</si>
  <si>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</si>
  <si>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</si>
  <si>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</si>
  <si>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</si>
  <si>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</si>
  <si>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</si>
  <si>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</si>
  <si>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</si>
  <si>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</si>
  <si>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</si>
  <si>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</si>
  <si>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</si>
  <si>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</si>
  <si>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</si>
  <si>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</si>
  <si>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</si>
  <si>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</si>
  <si>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</si>
  <si>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</si>
  <si>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</si>
  <si>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</si>
  <si>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</si>
  <si>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</si>
  <si>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</si>
  <si>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</si>
  <si>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</si>
  <si>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</si>
  <si>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</si>
  <si>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</si>
  <si>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</si>
  <si>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</si>
  <si>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</si>
  <si>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</si>
  <si>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</si>
  <si>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</si>
  <si>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</si>
  <si>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</si>
  <si>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</si>
  <si>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</si>
  <si>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</si>
  <si>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</si>
  <si>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</si>
  <si>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</si>
  <si>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</si>
  <si>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</si>
  <si>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</si>
  <si>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</si>
  <si>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</si>
  <si>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</si>
  <si>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</si>
  <si>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</si>
  <si>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</si>
  <si>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</si>
  <si>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</si>
  <si>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</si>
  <si>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</si>
  <si>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</si>
  <si>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</si>
  <si>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</si>
  <si>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</si>
  <si>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</si>
  <si>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</si>
  <si>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</si>
  <si>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</si>
  <si>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</si>
  <si>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</si>
  <si>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</si>
  <si>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</si>
  <si>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</si>
  <si>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</si>
  <si>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</si>
  <si>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</si>
  <si>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</si>
  <si>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</si>
  <si>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</si>
  <si>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</si>
  <si>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</si>
  <si>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</si>
  <si>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</si>
  <si>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</si>
  <si>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</si>
  <si>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</si>
  <si>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</si>
  <si>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</si>
  <si>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</si>
  <si>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</si>
  <si>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</si>
  <si>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</si>
  <si>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</si>
  <si>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</si>
  <si>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</si>
  <si>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</si>
  <si>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</si>
  <si>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</si>
  <si>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</si>
  <si>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</si>
  <si>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</si>
  <si>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</si>
  <si>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</si>
  <si>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</si>
  <si>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</si>
  <si>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</si>
  <si>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</si>
  <si>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</si>
  <si>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</si>
  <si>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</si>
  <si>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</si>
  <si>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</si>
  <si>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</si>
  <si>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</si>
  <si>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</si>
  <si>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</si>
  <si>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</si>
  <si>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</si>
  <si>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</si>
  <si>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</si>
  <si>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</si>
  <si>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</si>
  <si>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</si>
  <si>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</si>
  <si>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</si>
  <si>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</si>
  <si>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</si>
  <si>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</si>
  <si>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</si>
  <si>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</si>
  <si>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</si>
  <si>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</si>
  <si>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</si>
  <si>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</si>
  <si>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</si>
  <si>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</si>
  <si>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</si>
  <si>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</si>
  <si>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</si>
  <si>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</si>
  <si>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</si>
  <si>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</si>
  <si>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</si>
  <si>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</si>
  <si>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</si>
  <si>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</si>
  <si>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</si>
  <si>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</si>
  <si>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</si>
  <si>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</si>
  <si>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</si>
  <si>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</si>
  <si>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</si>
  <si>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</si>
  <si>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</si>
  <si>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</si>
  <si>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</si>
  <si>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</si>
  <si>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</si>
  <si>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</si>
  <si>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</si>
  <si>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</si>
  <si>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</si>
  <si>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</si>
  <si>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</si>
  <si>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</si>
  <si>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</si>
  <si>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</si>
  <si>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</si>
  <si>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</si>
  <si>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</si>
  <si>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</si>
  <si>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</si>
  <si>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</si>
  <si>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</si>
  <si>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</si>
  <si>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</si>
  <si>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</si>
  <si>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</si>
  <si>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</si>
  <si>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</si>
  <si>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</si>
  <si>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</si>
  <si>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</si>
  <si>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</si>
  <si>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</si>
  <si>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</si>
  <si>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</si>
  <si>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</si>
  <si>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</si>
  <si>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</si>
  <si>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</si>
  <si>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</si>
  <si>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</si>
  <si>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</si>
  <si>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</si>
  <si>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</si>
  <si>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</si>
  <si>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</si>
  <si>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</si>
  <si>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</si>
  <si>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</si>
  <si>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</si>
  <si>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</si>
  <si>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</si>
  <si>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</si>
  <si>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</si>
  <si>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</si>
  <si>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</si>
  <si>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</si>
  <si>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</si>
  <si>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</si>
  <si>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</si>
  <si>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</si>
  <si>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</si>
  <si>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</si>
  <si>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</si>
  <si>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</si>
  <si>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</si>
  <si>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</si>
  <si>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</si>
  <si>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</si>
  <si>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</si>
  <si>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</si>
  <si>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</si>
  <si>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</si>
  <si>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</si>
  <si>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</si>
  <si>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</si>
  <si>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</si>
  <si>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</si>
  <si>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</si>
  <si>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</si>
  <si>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</si>
  <si>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</si>
  <si>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</si>
  <si>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</si>
  <si>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</si>
  <si>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</si>
  <si>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</si>
  <si>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</si>
  <si>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</si>
  <si>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</si>
  <si>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</si>
  <si>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</si>
  <si>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</si>
  <si>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</si>
  <si>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</si>
  <si>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</si>
  <si>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</si>
  <si>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</si>
  <si>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</si>
  <si>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</si>
  <si>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</si>
  <si>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</si>
  <si>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</si>
  <si>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</si>
  <si>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</si>
  <si>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</si>
  <si>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</si>
  <si>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</si>
  <si>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</si>
  <si>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</si>
  <si>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</si>
  <si>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</si>
  <si>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</si>
  <si>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</si>
  <si>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</si>
  <si>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</si>
  <si>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</si>
  <si>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</si>
  <si>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</si>
  <si>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</si>
  <si>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</si>
  <si>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</si>
  <si>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</si>
  <si>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</si>
  <si>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</si>
  <si>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</si>
  <si>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</si>
  <si>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</si>
  <si>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</si>
  <si>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</si>
  <si>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</si>
  <si>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</si>
  <si>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</si>
  <si>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</si>
  <si>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</si>
  <si>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</si>
  <si>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</si>
  <si>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</si>
  <si>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</si>
  <si>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</si>
  <si>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</si>
  <si>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</si>
  <si>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</si>
  <si>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</si>
  <si>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</si>
  <si>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</si>
  <si>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</si>
  <si>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</si>
  <si>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</si>
  <si>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</si>
  <si>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</si>
  <si>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</si>
  <si>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</si>
  <si>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</si>
  <si>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</si>
  <si>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</si>
  <si>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</si>
  <si>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</si>
  <si>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</si>
  <si>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</si>
  <si>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</si>
  <si>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</si>
  <si>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</si>
  <si>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</si>
  <si>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</si>
  <si>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</si>
  <si>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</si>
  <si>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</si>
  <si>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</si>
  <si>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</si>
  <si>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</si>
  <si>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</si>
  <si>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</si>
  <si>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</si>
  <si>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</si>
  <si>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</si>
  <si>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</si>
  <si>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</si>
  <si>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</si>
  <si>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</si>
  <si>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</si>
  <si>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</si>
  <si>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</si>
  <si>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</si>
  <si>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</si>
  <si>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</si>
  <si>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</si>
  <si>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</si>
  <si>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</si>
  <si>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</si>
  <si>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</si>
  <si>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</si>
  <si>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</si>
  <si>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</si>
  <si>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</si>
  <si>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</si>
  <si>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</si>
  <si>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</si>
  <si>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</si>
  <si>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</si>
  <si>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</si>
  <si>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</si>
  <si>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</si>
  <si>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</si>
  <si>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</si>
  <si>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</si>
  <si>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</si>
  <si>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</si>
  <si>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</si>
  <si>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</si>
  <si>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</si>
  <si>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</si>
  <si>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</si>
  <si>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</si>
  <si>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</si>
  <si>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</si>
  <si>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</si>
  <si>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</si>
  <si>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</si>
  <si>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</si>
  <si>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</si>
  <si>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</si>
  <si>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</si>
  <si>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</si>
  <si>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</si>
  <si>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</si>
  <si>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</si>
  <si>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</si>
  <si>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</si>
  <si>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</si>
  <si>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</si>
  <si>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</si>
  <si>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</si>
  <si>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</si>
  <si>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</si>
  <si>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</si>
  <si>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</si>
  <si>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</si>
  <si>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</si>
  <si>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</si>
  <si>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</si>
  <si>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</si>
  <si>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</si>
  <si>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</si>
  <si>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</si>
  <si>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</si>
  <si>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</si>
  <si>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</si>
  <si>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</si>
  <si>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</si>
  <si>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</si>
  <si>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</si>
  <si>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</si>
  <si>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</si>
  <si>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</si>
  <si>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</si>
  <si>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</si>
  <si>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</si>
  <si>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</si>
  <si>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</si>
  <si>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</si>
  <si>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</si>
  <si>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</si>
  <si>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</si>
  <si>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</si>
  <si>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</si>
  <si>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</si>
  <si>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</si>
  <si>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</si>
  <si>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</si>
  <si>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</si>
  <si>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</si>
  <si>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</si>
  <si>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</si>
  <si>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</si>
  <si>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</si>
  <si>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</si>
  <si>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</si>
  <si>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</si>
  <si>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</si>
  <si>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</si>
  <si>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</si>
  <si>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</si>
  <si>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</si>
  <si>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</si>
  <si>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</si>
  <si>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</si>
  <si>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</si>
  <si>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</si>
  <si>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</si>
  <si>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</si>
  <si>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</si>
  <si>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</si>
  <si>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</si>
  <si>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</si>
  <si>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</si>
  <si>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</si>
  <si>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</si>
  <si>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</si>
  <si>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</si>
  <si>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</si>
  <si>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</si>
  <si>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</si>
  <si>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</si>
  <si>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</si>
  <si>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</si>
  <si>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</si>
  <si>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</si>
  <si>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</si>
  <si>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</si>
  <si>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</si>
  <si>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</si>
  <si>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</si>
  <si>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</si>
  <si>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</si>
  <si>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</si>
  <si>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</si>
  <si>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</si>
  <si>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</si>
  <si>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</si>
  <si>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</si>
  <si>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</si>
  <si>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</si>
  <si>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</si>
  <si>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</si>
  <si>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</si>
  <si>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</si>
  <si>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</si>
  <si>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</si>
  <si>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</si>
  <si>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</si>
  <si>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</si>
  <si>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</si>
  <si>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</si>
  <si>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</si>
  <si>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</si>
  <si>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</si>
  <si>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</si>
  <si>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</si>
  <si>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</si>
  <si>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</si>
  <si>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</si>
  <si>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</si>
  <si>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</si>
  <si>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</si>
  <si>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</si>
  <si>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</si>
  <si>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</si>
  <si>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</si>
  <si>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</si>
  <si>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</si>
  <si>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</si>
  <si>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</si>
  <si>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</si>
  <si>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</si>
  <si>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</si>
  <si>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</si>
  <si>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</si>
  <si>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</si>
  <si>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</si>
  <si>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</si>
  <si>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</si>
  <si>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</si>
  <si>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</si>
  <si>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</si>
  <si>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</si>
  <si>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</si>
  <si>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</si>
  <si>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</si>
  <si>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</si>
  <si>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</si>
  <si>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</si>
  <si>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</si>
  <si>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</si>
  <si>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</si>
  <si>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</si>
  <si>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</si>
  <si>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</si>
  <si>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</si>
  <si>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</si>
  <si>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</si>
  <si>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</si>
  <si>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</si>
  <si>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</si>
  <si>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</si>
  <si>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</si>
  <si>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</si>
  <si>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</si>
  <si>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</si>
  <si>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</si>
  <si>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</si>
  <si>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</si>
  <si>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</si>
  <si>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</si>
  <si>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</si>
  <si>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</si>
  <si>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</si>
  <si>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</si>
  <si>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</si>
  <si>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</si>
  <si>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</si>
  <si>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</si>
  <si>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</si>
  <si>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</si>
  <si>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</si>
  <si>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</si>
  <si>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</si>
  <si>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</si>
  <si>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</si>
  <si>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</si>
  <si>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</si>
  <si>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</si>
  <si>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</si>
  <si>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</si>
  <si>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</si>
  <si>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</si>
  <si>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</si>
  <si>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</si>
  <si>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</si>
  <si>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</si>
  <si>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</si>
  <si>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</si>
  <si>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</si>
  <si>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</si>
  <si>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</si>
  <si>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</si>
  <si>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</si>
  <si>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</si>
  <si>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</si>
  <si>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</si>
  <si>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</si>
  <si>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</si>
  <si>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</si>
  <si>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</si>
  <si>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</si>
  <si>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</si>
  <si>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</si>
  <si>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</si>
  <si>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</si>
  <si>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</si>
  <si>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</si>
  <si>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</si>
  <si>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</si>
  <si>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</si>
  <si>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</si>
  <si>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</si>
  <si>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</si>
  <si>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</si>
  <si>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</si>
  <si>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</si>
  <si>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</si>
  <si>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</si>
  <si>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</si>
  <si>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</si>
  <si>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</si>
  <si>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</si>
  <si>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</si>
  <si>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</si>
  <si>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</si>
  <si>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</si>
  <si>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</si>
  <si>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</si>
  <si>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</si>
  <si>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</si>
  <si>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</si>
  <si>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</si>
  <si>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</si>
  <si>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</si>
  <si>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</si>
  <si>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</si>
  <si>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</si>
  <si>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</si>
  <si>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</si>
  <si>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</si>
  <si>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</si>
  <si>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</si>
  <si>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</si>
  <si>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</si>
  <si>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</si>
  <si>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</si>
  <si>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</si>
  <si>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</si>
  <si>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</si>
  <si>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</si>
  <si>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</si>
  <si>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</si>
  <si>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</si>
  <si>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</si>
  <si>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</si>
  <si>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</si>
  <si>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</si>
  <si>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</si>
  <si>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</si>
  <si>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</si>
  <si>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</si>
  <si>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</si>
  <si>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</si>
  <si>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</si>
  <si>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</si>
  <si>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</si>
  <si>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</si>
  <si>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</si>
  <si>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</si>
  <si>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</si>
  <si>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</si>
  <si>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</si>
  <si>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</si>
  <si>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</si>
  <si>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</si>
  <si>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</si>
  <si>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</si>
  <si>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</si>
  <si>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</si>
  <si>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</si>
  <si>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</si>
  <si>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</si>
  <si>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</si>
  <si>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</si>
  <si>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</si>
  <si>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</si>
  <si>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</si>
  <si>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</si>
  <si>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</si>
  <si>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</si>
  <si>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</si>
  <si>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</si>
  <si>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</si>
  <si>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</si>
  <si>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</si>
  <si>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</si>
  <si>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</si>
  <si>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</si>
  <si>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</si>
  <si>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</si>
  <si>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</si>
  <si>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</si>
  <si>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</si>
  <si>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</si>
  <si>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</si>
  <si>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</si>
  <si>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</si>
  <si>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</si>
  <si>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</si>
  <si>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</si>
  <si>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</si>
  <si>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</si>
  <si>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</si>
  <si>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</si>
  <si>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</si>
  <si>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</si>
  <si>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</si>
  <si>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</si>
  <si>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</si>
  <si>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</si>
  <si>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</si>
  <si>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</si>
  <si>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</si>
  <si>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</si>
  <si>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</si>
  <si>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</si>
  <si>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</si>
  <si>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</si>
  <si>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</si>
  <si>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</si>
  <si>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</si>
  <si>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</si>
  <si>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</si>
  <si>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</si>
  <si>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</si>
  <si>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</si>
  <si>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</si>
  <si>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</si>
  <si>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</si>
  <si>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</si>
  <si>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</si>
  <si>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</si>
  <si>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</si>
  <si>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</si>
  <si>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</si>
  <si>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</si>
  <si>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</si>
  <si>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</si>
  <si>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</si>
  <si>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</si>
  <si>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</si>
  <si>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</si>
  <si>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</si>
  <si>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</si>
  <si>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</si>
  <si>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</si>
  <si>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</si>
  <si>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</si>
  <si>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</si>
  <si>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</si>
  <si>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</si>
  <si>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</si>
  <si>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</si>
  <si>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</si>
  <si>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</si>
  <si>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</si>
  <si>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</si>
  <si>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</si>
  <si>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</si>
  <si>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</si>
  <si>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</si>
  <si>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</si>
  <si>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</si>
  <si>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</si>
  <si>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</si>
  <si>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</si>
  <si>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</si>
  <si>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</si>
  <si>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</si>
  <si>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</si>
  <si>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</si>
  <si>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</si>
  <si>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</si>
  <si>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</si>
  <si>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</si>
  <si>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</si>
  <si>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</si>
  <si>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</si>
  <si>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</si>
  <si>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</si>
  <si>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</si>
  <si>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</si>
  <si>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</si>
  <si>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</si>
  <si>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</si>
  <si>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</si>
  <si>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</si>
  <si>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</si>
  <si>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</si>
  <si>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</si>
  <si>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</si>
  <si>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</si>
  <si>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</si>
  <si>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</si>
  <si>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</si>
  <si>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</si>
  <si>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</si>
  <si>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</si>
  <si>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</si>
  <si>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</si>
  <si>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</si>
  <si>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</si>
  <si>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</si>
  <si>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</si>
  <si>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</si>
  <si>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</si>
  <si>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</si>
  <si>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</si>
  <si>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</si>
  <si>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</si>
  <si>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</si>
  <si>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</si>
  <si>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</si>
  <si>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</si>
  <si>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</si>
  <si>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</si>
  <si>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</si>
  <si>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</si>
  <si>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</si>
  <si>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</si>
  <si>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</si>
  <si>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</si>
  <si>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</si>
  <si>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</si>
  <si>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</si>
  <si>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</si>
  <si>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</si>
  <si>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</si>
  <si>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</si>
  <si>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</si>
  <si>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</si>
  <si>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</si>
  <si>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</si>
  <si>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</si>
  <si>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</si>
  <si>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</si>
  <si>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</si>
  <si>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</si>
  <si>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</si>
  <si>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</si>
  <si>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</si>
  <si>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</si>
  <si>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</si>
  <si>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</si>
  <si>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</si>
  <si>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</si>
  <si>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</si>
  <si>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</si>
  <si>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</si>
  <si>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</si>
  <si>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</si>
  <si>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</si>
  <si>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</si>
  <si>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</si>
  <si>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</si>
  <si>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</si>
  <si>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</si>
  <si>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</si>
  <si>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</si>
  <si>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</si>
  <si>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</si>
  <si>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</si>
  <si>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</si>
  <si>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</si>
  <si>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</si>
  <si>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</si>
  <si>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</si>
  <si>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</si>
  <si>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</si>
  <si>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</si>
  <si>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</si>
  <si>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</si>
  <si>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</si>
  <si>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</si>
  <si>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</si>
  <si>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</si>
  <si>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</si>
  <si>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</si>
  <si>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</si>
  <si>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</si>
  <si>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</si>
  <si>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</si>
  <si>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</si>
  <si>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</si>
  <si>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</si>
  <si>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</si>
  <si>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</si>
  <si>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</si>
  <si>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</si>
  <si>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</si>
  <si>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</si>
  <si>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</si>
  <si>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</si>
  <si>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</si>
  <si>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</si>
  <si>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</si>
  <si>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</si>
  <si>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</si>
  <si>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</si>
  <si>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</si>
  <si>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</si>
  <si>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</si>
  <si>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</si>
  <si>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</si>
  <si>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</si>
  <si>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</si>
  <si>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</si>
  <si>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</si>
  <si>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</si>
  <si>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</si>
  <si>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</si>
  <si>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</si>
  <si>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</si>
  <si>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</si>
  <si>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</si>
  <si>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</si>
  <si>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</si>
  <si>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</si>
  <si>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</si>
  <si>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</si>
  <si>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</si>
  <si>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</si>
  <si>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</si>
  <si>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</si>
  <si>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</si>
  <si>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</si>
  <si>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</si>
  <si>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</si>
  <si>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</si>
  <si>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</si>
  <si>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</si>
  <si>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</si>
  <si>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</si>
  <si>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</si>
  <si>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</si>
  <si>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</si>
  <si>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</si>
  <si>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</si>
  <si>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</si>
  <si>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</si>
  <si>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</si>
  <si>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</si>
  <si>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</si>
  <si>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</si>
  <si>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</si>
  <si>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</si>
  <si>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</si>
  <si>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</si>
  <si>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</si>
  <si>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</si>
  <si>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</si>
  <si>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</si>
  <si>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</si>
  <si>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</si>
  <si>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</si>
  <si>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</si>
  <si>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</si>
  <si>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</si>
  <si>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</si>
  <si>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</si>
  <si>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</si>
  <si>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</si>
  <si>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</si>
  <si>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</si>
  <si>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</si>
  <si>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</si>
  <si>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</si>
  <si>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</si>
  <si>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</si>
  <si>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</si>
  <si>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</si>
  <si>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</si>
  <si>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</si>
  <si>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</si>
  <si>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</si>
  <si>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</si>
  <si>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</si>
  <si>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</si>
  <si>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</si>
  <si>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</si>
  <si>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</si>
  <si>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</si>
  <si>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</si>
  <si>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</si>
  <si>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</si>
  <si>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</si>
  <si>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</si>
  <si>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</si>
  <si>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</si>
  <si>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</si>
  <si>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</si>
  <si>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</si>
  <si>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</si>
  <si>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</si>
  <si>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</si>
  <si>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</si>
  <si>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</si>
  <si>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</si>
  <si>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</si>
  <si>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</si>
  <si>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</si>
  <si>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</si>
  <si>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</si>
  <si>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</si>
  <si>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</si>
  <si>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</si>
  <si>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</si>
  <si>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</si>
  <si>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</si>
  <si>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</si>
  <si>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</si>
  <si>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</si>
  <si>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</si>
  <si>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</si>
  <si>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</si>
  <si>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</si>
  <si>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</si>
  <si>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</si>
  <si>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</si>
  <si>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</si>
  <si>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</si>
  <si>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</si>
  <si>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</si>
  <si>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</si>
  <si>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</si>
  <si>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</si>
  <si>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</si>
  <si>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</si>
  <si>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</si>
  <si>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</si>
  <si>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</si>
  <si>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</si>
  <si>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</si>
  <si>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</si>
  <si>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</si>
  <si>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</si>
  <si>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</si>
  <si>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</si>
  <si>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</si>
  <si>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</si>
  <si>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</si>
  <si>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</si>
  <si>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</si>
  <si>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</si>
  <si>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</si>
  <si>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</si>
  <si>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</si>
  <si>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</si>
  <si>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</si>
  <si>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</si>
  <si>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</si>
  <si>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</si>
  <si>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</si>
  <si>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</si>
  <si>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</si>
  <si>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</si>
  <si>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</si>
  <si>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</si>
  <si>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</si>
  <si>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</si>
  <si>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</si>
  <si>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</si>
  <si>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</si>
  <si>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</si>
  <si>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</si>
  <si>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</si>
  <si>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</si>
  <si>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</si>
  <si>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</si>
  <si>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</si>
  <si>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</si>
  <si>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</si>
  <si>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</si>
  <si>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</si>
  <si>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</si>
  <si>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</si>
  <si>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</si>
  <si>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</si>
  <si>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</si>
  <si>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</si>
  <si>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</si>
  <si>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</si>
  <si>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</si>
  <si>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</si>
  <si>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</si>
  <si>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</si>
  <si>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</si>
  <si>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</si>
  <si>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</si>
  <si>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</si>
  <si>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</si>
  <si>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</si>
  <si>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</si>
  <si>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</si>
  <si>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</si>
  <si>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</si>
  <si>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</si>
  <si>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</si>
  <si>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</si>
  <si>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</si>
  <si>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</si>
  <si>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</si>
  <si>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</si>
  <si>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</si>
  <si>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</si>
  <si>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</si>
  <si>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</si>
  <si>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</si>
  <si>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</si>
  <si>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</si>
  <si>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</si>
  <si>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</si>
  <si>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</si>
  <si>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</si>
  <si>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</si>
  <si>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</si>
  <si>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</si>
  <si>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</si>
  <si>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</si>
  <si>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</si>
  <si>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</si>
  <si>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</si>
  <si>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</si>
  <si>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</si>
  <si>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</si>
  <si>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</si>
  <si>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</si>
  <si>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</si>
  <si>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</si>
  <si>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</si>
  <si>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</si>
  <si>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</si>
  <si>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</si>
  <si>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</si>
  <si>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</si>
  <si>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</si>
  <si>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</si>
  <si>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</si>
  <si>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</si>
  <si>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</si>
  <si>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</si>
  <si>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</si>
  <si>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</si>
  <si>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</si>
  <si>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</si>
  <si>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</si>
  <si>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</si>
  <si>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</si>
  <si>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</si>
  <si>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</si>
  <si>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</si>
  <si>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</si>
  <si>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</si>
  <si>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</si>
  <si>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</si>
  <si>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</si>
  <si>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</si>
  <si>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</si>
  <si>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</si>
  <si>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</si>
  <si>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</si>
  <si>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</si>
  <si>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</si>
  <si>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</si>
  <si>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</si>
  <si>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</si>
  <si>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</si>
  <si>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</si>
  <si>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</si>
  <si>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</si>
  <si>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</si>
  <si>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</si>
  <si>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</si>
  <si>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</si>
  <si>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</si>
  <si>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</si>
  <si>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</si>
  <si>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</si>
  <si>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</si>
  <si>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</si>
  <si>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</si>
  <si>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</si>
  <si>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</si>
  <si>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</si>
  <si>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</si>
  <si>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</si>
  <si>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</si>
  <si>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</si>
  <si>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</si>
  <si>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</si>
  <si>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</si>
  <si>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</si>
  <si>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</si>
  <si>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</si>
  <si>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</si>
  <si>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</si>
  <si>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</si>
  <si>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</si>
  <si>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</si>
  <si>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</si>
  <si>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</si>
  <si>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</si>
  <si>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</si>
  <si>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</si>
  <si>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</si>
  <si>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</si>
  <si>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</si>
  <si>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</si>
  <si>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</si>
  <si>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</si>
  <si>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</si>
  <si>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</si>
  <si>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</si>
  <si>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</si>
  <si>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</si>
  <si>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</si>
  <si>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</si>
  <si>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</si>
  <si>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</si>
  <si>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</si>
  <si>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</si>
  <si>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</si>
  <si>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</si>
  <si>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</si>
  <si>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</si>
  <si>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</si>
  <si>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</si>
  <si>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</si>
  <si>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</si>
  <si>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</si>
  <si>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</si>
  <si>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</si>
  <si>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</si>
  <si>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</si>
  <si>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</si>
  <si>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</si>
  <si>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</si>
  <si>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</si>
  <si>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</si>
  <si>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</si>
  <si>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</si>
  <si>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</si>
  <si>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</si>
  <si>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</si>
  <si>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</si>
  <si>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</si>
  <si>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</si>
  <si>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</si>
  <si>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</si>
  <si>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</si>
  <si>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</si>
  <si>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</si>
  <si>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</si>
  <si>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</si>
  <si>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</si>
  <si>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</si>
  <si>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</si>
  <si>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</si>
  <si>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</si>
  <si>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</si>
  <si>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</si>
  <si>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</si>
  <si>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</si>
  <si>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</si>
  <si>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</si>
  <si>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</si>
  <si>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</si>
  <si>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</si>
  <si>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</si>
  <si>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</si>
  <si>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</si>
  <si>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</si>
  <si>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</si>
  <si>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</si>
  <si>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</si>
  <si>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</si>
  <si>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</si>
  <si>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</si>
  <si>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</si>
  <si>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</si>
  <si>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</si>
  <si>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</si>
  <si>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</si>
  <si>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</si>
  <si>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</si>
  <si>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</si>
  <si>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</si>
  <si>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</si>
  <si>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</si>
  <si>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</si>
  <si>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</si>
  <si>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</si>
  <si>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</si>
  <si>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</si>
  <si>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</si>
  <si>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</si>
  <si>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</si>
  <si>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</si>
  <si>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</si>
  <si>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</si>
  <si>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</si>
  <si>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</si>
  <si>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</si>
  <si>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</si>
  <si>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</si>
  <si>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</si>
  <si>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</si>
  <si>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</si>
  <si>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</si>
  <si>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</si>
  <si>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</si>
  <si>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</si>
  <si>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</si>
  <si>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</si>
  <si>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</si>
  <si>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</si>
  <si>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</si>
  <si>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</si>
  <si>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</si>
  <si>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</si>
  <si>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</si>
  <si>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</si>
  <si>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</si>
  <si>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</si>
  <si>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</si>
  <si>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</si>
  <si>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</si>
  <si>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</si>
  <si>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</si>
  <si>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</si>
  <si>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</si>
  <si>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</si>
  <si>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</si>
  <si>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</si>
  <si>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</si>
  <si>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</si>
  <si>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</si>
  <si>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</si>
  <si>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</si>
  <si>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</si>
  <si>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</si>
  <si>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</si>
  <si>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</si>
  <si>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</si>
  <si>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</si>
  <si>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</si>
  <si>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</si>
  <si>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</si>
  <si>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</si>
  <si>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</si>
  <si>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</si>
  <si>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</si>
  <si>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</si>
  <si>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</si>
  <si>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</si>
  <si>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</si>
  <si>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</si>
  <si>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</si>
  <si>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</si>
  <si>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</si>
  <si>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</si>
  <si>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</si>
  <si>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</si>
  <si>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</si>
  <si>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</si>
  <si>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</si>
  <si>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</si>
  <si>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</si>
  <si>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</si>
  <si>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</si>
  <si>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</si>
  <si>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</si>
  <si>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</si>
  <si>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</si>
  <si>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</si>
  <si>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</si>
  <si>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</si>
  <si>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</si>
  <si>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</si>
  <si>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</si>
  <si>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</si>
  <si>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</si>
  <si>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</si>
  <si>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</si>
  <si>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</si>
  <si>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</si>
  <si>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</si>
  <si>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</si>
  <si>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</si>
  <si>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</si>
  <si>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</si>
  <si>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</si>
  <si>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</si>
  <si>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</si>
  <si>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</si>
  <si>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</si>
  <si>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</si>
  <si>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</si>
  <si>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</si>
  <si>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</si>
  <si>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</si>
  <si>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</si>
  <si>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</si>
  <si>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</si>
  <si>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</si>
  <si>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</si>
  <si>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</si>
  <si>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</si>
  <si>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</si>
  <si>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</si>
  <si>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</si>
  <si>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</si>
  <si>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</si>
  <si>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</si>
  <si>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</si>
  <si>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</si>
  <si>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</si>
  <si>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</si>
  <si>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</si>
  <si>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</si>
  <si>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</si>
  <si>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</si>
  <si>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</si>
  <si>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</si>
  <si>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</si>
  <si>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</si>
  <si>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</si>
  <si>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</si>
  <si>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</si>
  <si>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</si>
  <si>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</si>
  <si>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</si>
  <si>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</si>
  <si>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</si>
  <si>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</si>
  <si>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</si>
  <si>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</si>
  <si>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</si>
  <si>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</si>
  <si>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</si>
  <si>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</si>
  <si>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</si>
  <si>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</si>
  <si>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</si>
  <si>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</si>
  <si>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</si>
  <si>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</si>
  <si>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</si>
  <si>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</si>
  <si>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</si>
  <si>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</si>
  <si>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</si>
  <si>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</si>
  <si>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</si>
  <si>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</si>
  <si>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</si>
  <si>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</si>
  <si>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</si>
  <si>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</si>
  <si>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</si>
  <si>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</si>
  <si>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</si>
  <si>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</si>
  <si>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</si>
  <si>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</si>
  <si>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</si>
  <si>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</si>
  <si>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</si>
  <si>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</si>
  <si>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</si>
  <si>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</si>
  <si>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</si>
  <si>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</si>
  <si>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</si>
  <si>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</si>
  <si>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</si>
  <si>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</si>
  <si>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</si>
  <si>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</si>
  <si>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</si>
  <si>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</si>
  <si>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</si>
  <si>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</si>
  <si>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</si>
  <si>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</si>
  <si>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</si>
  <si>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</si>
  <si>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</si>
  <si>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</si>
  <si>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</si>
  <si>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</si>
  <si>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</si>
  <si>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</si>
  <si>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</si>
  <si>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</si>
  <si>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</si>
  <si>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</si>
  <si>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</si>
  <si>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</si>
  <si>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</si>
  <si>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</si>
  <si>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</si>
  <si>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</si>
  <si>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</si>
  <si>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</si>
  <si>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</si>
  <si>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</si>
  <si>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</si>
  <si>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</si>
  <si>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</si>
  <si>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</si>
  <si>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</si>
  <si>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</si>
  <si>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</si>
  <si>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</si>
  <si>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</si>
  <si>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</si>
  <si>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</si>
  <si>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</si>
  <si>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</si>
  <si>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</si>
  <si>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</si>
  <si>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</si>
  <si>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</si>
  <si>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</si>
  <si>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</si>
  <si>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</si>
  <si>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</si>
  <si>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</si>
  <si>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</si>
  <si>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</si>
  <si>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</si>
  <si>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</si>
  <si>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</si>
  <si>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</si>
  <si>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</si>
  <si>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</si>
  <si>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</si>
  <si>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</si>
  <si>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</si>
  <si>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</si>
  <si>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</si>
  <si>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</si>
  <si>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</si>
  <si>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</si>
  <si>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</si>
  <si>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</si>
  <si>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</si>
  <si>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</si>
  <si>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</si>
  <si>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</si>
  <si>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</si>
  <si>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</si>
  <si>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</si>
  <si>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</si>
  <si>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</si>
  <si>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</si>
  <si>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</si>
  <si>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</si>
  <si>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</si>
  <si>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</si>
  <si>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</si>
  <si>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</si>
  <si>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</si>
  <si>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</si>
  <si>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</si>
  <si>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</si>
  <si>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</si>
  <si>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</si>
  <si>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</si>
  <si>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</si>
  <si>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</si>
  <si>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</si>
  <si>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</si>
  <si>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</si>
  <si>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</si>
  <si>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</si>
  <si>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</si>
  <si>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</si>
  <si>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</si>
  <si>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</si>
  <si>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</si>
  <si>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</si>
  <si>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</si>
  <si>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</si>
  <si>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</si>
  <si>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</si>
  <si>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</si>
  <si>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</si>
  <si>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</si>
  <si>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</si>
  <si>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</si>
  <si>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</si>
  <si>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</si>
  <si>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</si>
  <si>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</si>
  <si>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</si>
  <si>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</si>
  <si>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</si>
  <si>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</si>
  <si>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</si>
  <si>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</si>
  <si>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</si>
  <si>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</si>
  <si>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</si>
  <si>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</si>
  <si>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</si>
  <si>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</si>
  <si>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</si>
  <si>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</si>
  <si>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</si>
  <si>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</si>
  <si>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</si>
  <si>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</si>
  <si>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</si>
  <si>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</si>
  <si>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</si>
  <si>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</si>
  <si>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</si>
  <si>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</si>
  <si>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</si>
  <si>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</si>
  <si>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</si>
  <si>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</si>
  <si>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</si>
  <si>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</si>
  <si>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</si>
  <si>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</si>
  <si>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</si>
  <si>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</si>
  <si>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</si>
  <si>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</si>
  <si>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</si>
  <si>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</si>
  <si>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</si>
  <si>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</si>
  <si>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</si>
  <si>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</si>
  <si>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</si>
  <si>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</si>
  <si>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</si>
  <si>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</si>
  <si>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</si>
  <si>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</si>
  <si>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</si>
  <si>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</si>
  <si>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</si>
  <si>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</si>
  <si>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</si>
  <si>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</si>
  <si>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</si>
  <si>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</si>
  <si>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</si>
  <si>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</si>
  <si>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</si>
  <si>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</si>
  <si>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</si>
  <si>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</si>
  <si>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</si>
  <si>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</si>
  <si>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</si>
  <si>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</si>
  <si>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</si>
  <si>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</si>
  <si>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</si>
  <si>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</si>
  <si>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</si>
  <si>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</si>
  <si>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</si>
  <si>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</si>
  <si>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</si>
  <si>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</si>
  <si>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</si>
  <si>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</si>
  <si>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</si>
  <si>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</si>
  <si>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</si>
  <si>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</si>
  <si>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</si>
  <si>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</si>
  <si>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</si>
  <si>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</si>
  <si>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</si>
  <si>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</si>
  <si>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</si>
  <si>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</si>
  <si>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</si>
  <si>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</si>
  <si>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</si>
  <si>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</si>
  <si>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</si>
  <si>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</si>
  <si>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</si>
  <si>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</si>
  <si>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</si>
  <si>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</si>
  <si>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</si>
  <si>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</si>
  <si>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</si>
  <si>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</si>
  <si>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</si>
  <si>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</si>
  <si>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</si>
  <si>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</si>
  <si>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</si>
  <si>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</si>
  <si>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</si>
  <si>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</si>
  <si>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</si>
  <si>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</si>
  <si>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</si>
  <si>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</si>
  <si>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</si>
  <si>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</si>
  <si>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</si>
  <si>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</si>
  <si>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</si>
  <si>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</si>
  <si>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</si>
  <si>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</si>
  <si>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</si>
  <si>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</si>
  <si>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</si>
  <si>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</si>
  <si>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</si>
  <si>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</si>
  <si>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</si>
  <si>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</si>
  <si>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</si>
  <si>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</si>
  <si>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</si>
  <si>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</si>
  <si>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</si>
  <si>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</si>
  <si>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</si>
  <si>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</si>
  <si>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</si>
  <si>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</si>
  <si>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</si>
  <si>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</si>
  <si>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</si>
  <si>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</si>
  <si>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</si>
  <si>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</si>
  <si>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</si>
  <si>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</si>
  <si>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</si>
  <si>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</si>
  <si>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</si>
  <si>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</si>
  <si>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</si>
  <si>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</si>
  <si>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</si>
  <si>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</si>
  <si>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</si>
  <si>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</si>
  <si>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</si>
  <si>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</si>
  <si>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</si>
  <si>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</si>
  <si>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</si>
  <si>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</si>
  <si>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</si>
  <si>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</si>
  <si>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</si>
  <si>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</si>
  <si>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</si>
  <si>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</si>
  <si>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</si>
  <si>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</si>
  <si>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</si>
  <si>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</si>
  <si>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</si>
  <si>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</si>
  <si>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</si>
  <si>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</si>
  <si>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</si>
  <si>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</si>
  <si>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</si>
  <si>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</si>
  <si>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</si>
  <si>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</si>
  <si>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</si>
  <si>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</si>
  <si>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</si>
  <si>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</si>
  <si>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</si>
  <si>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</si>
  <si>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</si>
  <si>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</si>
  <si>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</si>
  <si>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</si>
  <si>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</si>
  <si>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</si>
  <si>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</si>
  <si>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</si>
  <si>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</si>
  <si>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</si>
  <si>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</si>
  <si>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</si>
  <si>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</si>
  <si>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</si>
  <si>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</si>
  <si>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</si>
  <si>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</si>
  <si>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</si>
  <si>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</si>
  <si>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</si>
  <si>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</si>
  <si>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</si>
  <si>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</si>
  <si>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</si>
  <si>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</si>
  <si>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</si>
  <si>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</si>
  <si>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</si>
  <si>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</si>
  <si>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</si>
  <si>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</si>
  <si>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</si>
  <si>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</si>
  <si>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</si>
  <si>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</si>
  <si>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</si>
  <si>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</si>
  <si>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</si>
  <si>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</si>
  <si>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</si>
  <si>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</si>
  <si>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</si>
  <si>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</si>
  <si>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</si>
  <si>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</si>
  <si>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</si>
  <si>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</si>
  <si>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</si>
  <si>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</si>
  <si>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</si>
  <si>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</si>
  <si>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</si>
  <si>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</si>
  <si>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</si>
  <si>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</si>
  <si>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</si>
  <si>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</si>
  <si>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</si>
  <si>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</si>
  <si>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</si>
  <si>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</si>
  <si>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</si>
  <si>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</si>
  <si>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</si>
  <si>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</si>
  <si>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</si>
  <si>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</si>
  <si>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</si>
  <si>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</si>
  <si>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</si>
  <si>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</si>
  <si>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</si>
  <si>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</si>
  <si>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</si>
  <si>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</si>
  <si>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</si>
  <si>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</si>
  <si>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</si>
  <si>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</si>
  <si>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</si>
  <si>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</si>
  <si>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</si>
  <si>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</si>
  <si>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</si>
  <si>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</si>
  <si>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</si>
  <si>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</si>
  <si>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</si>
  <si>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</si>
  <si>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</si>
  <si>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</si>
  <si>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</si>
  <si>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</si>
  <si>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</si>
  <si>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</si>
  <si>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</si>
  <si>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</si>
  <si>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</si>
  <si>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</si>
  <si>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</si>
  <si>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</si>
  <si>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</si>
  <si>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</si>
  <si>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</si>
  <si>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</si>
  <si>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</si>
  <si>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</si>
  <si>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</si>
  <si>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</si>
  <si>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</si>
  <si>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</si>
  <si>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</si>
  <si>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</si>
  <si>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</si>
  <si>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</si>
  <si>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</si>
  <si>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</si>
  <si>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</si>
  <si>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</si>
  <si>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</si>
  <si>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</si>
  <si>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</si>
  <si>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</si>
  <si>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</si>
  <si>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</si>
  <si>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</si>
  <si>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</si>
  <si>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</si>
  <si>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</si>
  <si>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</si>
  <si>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</si>
  <si>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</si>
  <si>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</si>
  <si>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</si>
  <si>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</si>
  <si>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</si>
  <si>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</si>
  <si>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</si>
  <si>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</si>
  <si>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</si>
  <si>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</si>
  <si>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</si>
  <si>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</si>
  <si>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</si>
  <si>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</si>
  <si>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</si>
  <si>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</si>
  <si>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</si>
  <si>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</si>
  <si>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</si>
  <si>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</si>
  <si>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</si>
  <si>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</si>
  <si>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</si>
  <si>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</si>
  <si>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</si>
  <si>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</si>
  <si>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</si>
  <si>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</si>
  <si>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</si>
  <si>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</si>
  <si>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</si>
  <si>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</si>
  <si>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</si>
  <si>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</si>
  <si>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</si>
  <si>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</si>
  <si>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</si>
  <si>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</si>
  <si>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</si>
  <si>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</si>
  <si>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</si>
  <si>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</si>
  <si>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</si>
  <si>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</si>
  <si>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</si>
  <si>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</si>
  <si>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</si>
  <si>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</si>
  <si>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</si>
  <si>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</si>
  <si>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</si>
  <si>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</si>
  <si>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</si>
  <si>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</si>
  <si>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</si>
  <si>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</si>
  <si>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</si>
  <si>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</si>
  <si>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</si>
  <si>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</si>
  <si>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</si>
  <si>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</si>
  <si>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</si>
  <si>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</si>
  <si>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</si>
  <si>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</si>
  <si>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</si>
  <si>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</si>
  <si>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</si>
  <si>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</si>
  <si>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</si>
  <si>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</si>
  <si>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</si>
  <si>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</si>
  <si>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</si>
  <si>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</si>
  <si>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</si>
  <si>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</si>
  <si>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</si>
  <si>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</si>
  <si>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</si>
  <si>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</si>
  <si>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</si>
  <si>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</si>
  <si>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</si>
  <si>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</si>
  <si>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</si>
  <si>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</si>
  <si>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</si>
  <si>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</si>
  <si>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</si>
  <si>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</si>
  <si>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</si>
  <si>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</si>
  <si>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</si>
  <si>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</si>
  <si>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</si>
  <si>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</si>
  <si>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</si>
  <si>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</si>
  <si>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</si>
  <si>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</si>
  <si>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</si>
  <si>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</si>
  <si>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</si>
  <si>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</si>
  <si>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</si>
  <si>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</si>
  <si>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</si>
  <si>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</si>
  <si>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</si>
  <si>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</si>
  <si>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</si>
  <si>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</si>
  <si>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</si>
  <si>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</si>
  <si>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</si>
  <si>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</si>
  <si>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</si>
  <si>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</si>
  <si>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</si>
  <si>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</si>
  <si>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</si>
  <si>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</si>
  <si>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</si>
  <si>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</si>
  <si>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</si>
  <si>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</si>
  <si>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</si>
  <si>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</si>
  <si>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</si>
  <si>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</si>
  <si>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</si>
  <si>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</si>
  <si>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</si>
  <si>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</si>
  <si>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</si>
  <si>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</si>
  <si>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</si>
  <si>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</si>
  <si>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</si>
  <si>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</si>
  <si>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</si>
  <si>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</si>
  <si>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</si>
  <si>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</si>
  <si>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</si>
  <si>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</si>
  <si>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</si>
  <si>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</si>
  <si>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</si>
  <si>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</si>
  <si>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</si>
  <si>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</si>
  <si>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</si>
  <si>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</si>
  <si>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</si>
  <si>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</si>
  <si>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</si>
  <si>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</si>
  <si>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</si>
  <si>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</si>
  <si>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</si>
  <si>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</si>
  <si>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</si>
  <si>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</si>
  <si>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</si>
  <si>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</si>
  <si>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</si>
  <si>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</si>
  <si>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</si>
  <si>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</si>
  <si>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</si>
  <si>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</si>
  <si>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</si>
  <si>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</si>
  <si>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</si>
  <si>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</si>
  <si>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</si>
  <si>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</si>
  <si>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</si>
  <si>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</si>
  <si>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</si>
  <si>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</si>
  <si>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</si>
  <si>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</si>
  <si>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</si>
  <si>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</si>
  <si>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</si>
  <si>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</si>
  <si>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</si>
  <si>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</si>
  <si>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</si>
  <si>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</si>
  <si>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</si>
  <si>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</si>
  <si>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</si>
  <si>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</si>
  <si>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</si>
  <si>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</si>
  <si>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</si>
  <si>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</si>
  <si>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</si>
  <si>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</si>
  <si>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</si>
  <si>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</si>
  <si>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</si>
  <si>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</si>
  <si>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</si>
  <si>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</si>
  <si>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</si>
  <si>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</si>
  <si>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</si>
  <si>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</si>
  <si>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</si>
  <si>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</si>
  <si>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</si>
  <si>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</si>
  <si>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</si>
  <si>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</si>
  <si>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</si>
  <si>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</si>
  <si>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</si>
  <si>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</si>
  <si>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</si>
  <si>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</si>
  <si>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</si>
  <si>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</si>
  <si>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</si>
  <si>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</si>
  <si>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</si>
  <si>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</si>
  <si>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</si>
  <si>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</si>
  <si>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</si>
  <si>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</si>
  <si>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</si>
  <si>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</si>
  <si>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</si>
  <si>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</si>
  <si>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</si>
  <si>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</si>
  <si>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</si>
  <si>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</si>
  <si>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</si>
  <si>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</si>
  <si>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</si>
  <si>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</si>
  <si>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</si>
  <si>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</si>
  <si>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</si>
  <si>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</si>
  <si>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</si>
  <si>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</si>
  <si>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</si>
  <si>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</si>
  <si>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</si>
  <si>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</si>
  <si>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</si>
  <si>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</si>
  <si>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</si>
  <si>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</si>
  <si>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</si>
  <si>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</si>
  <si>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</si>
  <si>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</si>
  <si>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</si>
  <si>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</si>
  <si>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</si>
  <si>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</si>
  <si>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</si>
  <si>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</si>
  <si>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</si>
  <si>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</si>
  <si>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</si>
  <si>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</si>
  <si>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</si>
  <si>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</si>
  <si>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</si>
  <si>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</si>
  <si>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</si>
  <si>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</si>
  <si>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</si>
  <si>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</si>
  <si>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</si>
  <si>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</si>
  <si>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</si>
  <si>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</si>
  <si>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</si>
  <si>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</si>
  <si>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</si>
  <si>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</si>
  <si>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</si>
  <si>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</si>
  <si>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</si>
  <si>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</si>
  <si>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</si>
  <si>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</si>
  <si>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</si>
  <si>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</si>
  <si>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</si>
  <si>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</si>
  <si>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</si>
  <si>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</si>
  <si>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</si>
  <si>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</si>
  <si>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</si>
  <si>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</si>
  <si>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</si>
  <si>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</si>
  <si>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</si>
  <si>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</si>
  <si>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</si>
  <si>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</si>
  <si>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</si>
  <si>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</si>
  <si>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</si>
  <si>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</si>
  <si>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</si>
  <si>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</si>
  <si>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</si>
  <si>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</si>
  <si>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</si>
  <si>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</si>
  <si>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</si>
  <si>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</si>
  <si>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</si>
  <si>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</si>
  <si>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</si>
  <si>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</si>
  <si>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</si>
  <si>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</si>
  <si>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</si>
  <si>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</si>
  <si>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</si>
  <si>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</si>
  <si>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</si>
  <si>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</si>
  <si>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</si>
  <si>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</si>
  <si>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</si>
  <si>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</si>
  <si>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</si>
  <si>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</si>
  <si>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</si>
  <si>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</si>
  <si>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</si>
  <si>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</si>
  <si>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</si>
  <si>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</si>
  <si>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</si>
  <si>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</si>
  <si>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</si>
  <si>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</si>
  <si>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</si>
  <si>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</si>
  <si>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</si>
  <si>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</si>
  <si>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</si>
  <si>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</si>
  <si>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</si>
  <si>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</si>
  <si>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</si>
  <si>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</si>
  <si>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</si>
  <si>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</si>
  <si>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</si>
  <si>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</si>
  <si>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</si>
  <si>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</si>
  <si>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</si>
  <si>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</si>
  <si>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</si>
  <si>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</si>
  <si>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</si>
  <si>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</si>
  <si>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</si>
  <si>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</si>
  <si>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</si>
  <si>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</si>
  <si>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</si>
  <si>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</si>
  <si>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</si>
  <si>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</si>
  <si>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</si>
  <si>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</si>
  <si>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</si>
  <si>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</si>
  <si>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</si>
  <si>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</si>
  <si>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</si>
  <si>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</si>
  <si>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</si>
  <si>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</si>
  <si>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</si>
  <si>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</si>
  <si>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</si>
  <si>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</si>
  <si>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</si>
  <si>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</si>
  <si>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</si>
  <si>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</si>
  <si>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</si>
  <si>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</si>
  <si>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</si>
  <si>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</si>
  <si>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</si>
  <si>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</si>
  <si>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</si>
  <si>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</si>
  <si>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</si>
  <si>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</si>
  <si>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</si>
  <si>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</si>
  <si>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</si>
  <si>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</si>
  <si>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</si>
  <si>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</si>
  <si>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</si>
  <si>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</si>
  <si>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</si>
  <si>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</si>
  <si>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</si>
  <si>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</si>
  <si>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</si>
  <si>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</si>
  <si>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</si>
  <si>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</si>
  <si>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</si>
  <si>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</si>
  <si>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</si>
  <si>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</si>
  <si>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</si>
  <si>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</si>
  <si>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</si>
  <si>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</si>
  <si>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</si>
  <si>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</si>
  <si>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</si>
  <si>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</si>
  <si>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</si>
  <si>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</si>
  <si>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</si>
  <si>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</si>
  <si>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</si>
  <si>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</si>
  <si>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</si>
  <si>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</si>
  <si>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</si>
  <si>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</si>
  <si>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</si>
  <si>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</si>
  <si>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</si>
  <si>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</si>
  <si>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</si>
  <si>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</si>
  <si>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</si>
  <si>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</si>
  <si>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</si>
  <si>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</si>
  <si>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</si>
  <si>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</si>
  <si>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</si>
  <si>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</si>
  <si>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</si>
  <si>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</si>
  <si>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</si>
  <si>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</si>
  <si>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</si>
  <si>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</si>
  <si>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</si>
  <si>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</si>
  <si>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</si>
  <si>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</si>
  <si>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</si>
  <si>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</si>
  <si>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</si>
  <si>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</si>
  <si>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</si>
  <si>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</si>
  <si>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</si>
  <si>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</si>
  <si>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</si>
  <si>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</si>
  <si>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</si>
  <si>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</si>
  <si>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</si>
  <si>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</si>
  <si>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</si>
  <si>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</si>
  <si>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</si>
  <si>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</si>
  <si>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</si>
  <si>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</si>
  <si>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</si>
  <si>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</si>
  <si>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</si>
  <si>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</si>
  <si>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</si>
  <si>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</si>
  <si>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</si>
  <si>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</si>
  <si>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</si>
  <si>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</si>
  <si>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</si>
  <si>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</si>
  <si>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</si>
  <si>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</si>
  <si>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</si>
  <si>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</si>
  <si>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</si>
  <si>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</si>
  <si>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</si>
  <si>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</si>
  <si>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</si>
  <si>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</si>
  <si>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</si>
  <si>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</si>
  <si>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</si>
  <si>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</si>
  <si>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</si>
  <si>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</si>
  <si>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</si>
  <si>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</si>
  <si>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</si>
  <si>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</si>
  <si>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</si>
  <si>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</si>
  <si>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</si>
  <si>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</si>
  <si>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</si>
  <si>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</si>
  <si>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</si>
  <si>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</si>
  <si>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</si>
  <si>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</si>
  <si>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</si>
  <si>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</si>
  <si>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</si>
  <si>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</si>
  <si>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</si>
  <si>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</si>
  <si>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</si>
  <si>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</si>
  <si>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</si>
  <si>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</si>
  <si>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</si>
  <si>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</si>
  <si>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</si>
  <si>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</si>
  <si>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</si>
  <si>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</si>
  <si>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</si>
  <si>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</si>
  <si>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</si>
  <si>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</si>
  <si>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</si>
  <si>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</si>
  <si>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</si>
  <si>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</si>
  <si>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</si>
  <si>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</si>
  <si>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</si>
  <si>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</si>
  <si>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</si>
  <si>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</si>
  <si>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</si>
  <si>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</si>
  <si>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</si>
  <si>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</si>
  <si>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</si>
  <si>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</si>
  <si>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</si>
  <si>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</si>
  <si>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</si>
  <si>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</si>
  <si>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</si>
  <si>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</si>
  <si>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</si>
  <si>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</si>
  <si>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</si>
  <si>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</si>
  <si>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</si>
  <si>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</si>
  <si>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</si>
  <si>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</si>
  <si>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</si>
  <si>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</si>
  <si>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</si>
  <si>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</si>
  <si>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</si>
  <si>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</si>
  <si>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</si>
  <si>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</si>
  <si>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</si>
  <si>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</si>
  <si>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</si>
  <si>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</si>
  <si>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</si>
  <si>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</si>
  <si>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</si>
  <si>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</si>
  <si>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</si>
  <si>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</si>
  <si>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</si>
  <si>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</si>
  <si>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</si>
  <si>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</si>
  <si>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</si>
  <si>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</si>
  <si>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</si>
  <si>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</si>
  <si>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</si>
  <si>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</si>
  <si>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</si>
  <si>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</si>
  <si>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</si>
  <si>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</si>
  <si>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</si>
  <si>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</si>
  <si>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</si>
  <si>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</si>
  <si>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</si>
  <si>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</si>
  <si>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</si>
  <si>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</si>
  <si>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</si>
  <si>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</si>
  <si>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</si>
  <si>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</si>
  <si>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</si>
  <si>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</si>
  <si>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</si>
  <si>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</si>
  <si>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</si>
  <si>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</si>
  <si>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</si>
  <si>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</si>
  <si>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</si>
  <si>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</si>
  <si>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</si>
  <si>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</si>
  <si>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</si>
  <si>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</si>
  <si>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</si>
  <si>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</si>
  <si>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</si>
  <si>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</si>
  <si>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</si>
  <si>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</si>
  <si>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</si>
  <si>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</si>
  <si>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</si>
  <si>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</si>
  <si>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</si>
  <si>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</si>
  <si>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</si>
  <si>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</si>
  <si>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</si>
  <si>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</si>
  <si>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</si>
  <si>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</si>
  <si>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</si>
  <si>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</si>
  <si>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</si>
  <si>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</si>
  <si>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</si>
  <si>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</si>
  <si>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</si>
  <si>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</si>
  <si>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</si>
  <si>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</si>
  <si>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</si>
  <si>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</si>
  <si>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</si>
  <si>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</si>
  <si>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</si>
  <si>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</si>
  <si>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</si>
  <si>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</si>
  <si>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</si>
  <si>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</si>
  <si>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</si>
  <si>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</si>
  <si>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</si>
  <si>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</si>
  <si>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</si>
  <si>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</si>
  <si>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</si>
  <si>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</si>
  <si>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</si>
  <si>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</si>
  <si>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</si>
  <si>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</si>
  <si>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</si>
  <si>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</si>
  <si>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</si>
  <si>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</si>
  <si>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</si>
  <si>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</si>
  <si>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</si>
  <si>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</si>
  <si>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</si>
  <si>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</si>
  <si>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</si>
  <si>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</si>
  <si>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</si>
  <si>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</si>
  <si>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</si>
  <si>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</si>
  <si>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</si>
  <si>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</si>
  <si>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</si>
  <si>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</si>
  <si>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</si>
  <si>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</si>
  <si>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</si>
  <si>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</si>
  <si>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</si>
  <si>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</si>
  <si>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</si>
  <si>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</si>
  <si>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</si>
  <si>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</si>
  <si>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</si>
  <si>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</si>
  <si>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</si>
  <si>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</si>
  <si>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</si>
  <si>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</si>
  <si>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</si>
  <si>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</si>
  <si>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</si>
  <si>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</si>
  <si>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</si>
  <si>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</si>
  <si>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</si>
  <si>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</si>
  <si>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</si>
  <si>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</si>
  <si>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</si>
  <si>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</si>
  <si>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</si>
  <si>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</si>
  <si>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</si>
  <si>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</si>
  <si>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</si>
  <si>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</si>
  <si>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</si>
  <si>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</si>
  <si>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</si>
  <si>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</si>
  <si>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</si>
  <si>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</si>
  <si>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</si>
  <si>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</si>
  <si>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</si>
  <si>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</si>
  <si>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</si>
  <si>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</si>
  <si>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</si>
  <si>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</si>
  <si>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</si>
  <si>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</si>
  <si>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</si>
  <si>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</si>
  <si>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</si>
  <si>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</si>
  <si>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</si>
  <si>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</si>
  <si>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</si>
  <si>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</si>
  <si>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</si>
  <si>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</si>
  <si>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</si>
  <si>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</si>
  <si>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</si>
  <si>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</si>
  <si>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</si>
  <si>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</si>
  <si>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</si>
  <si>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</si>
  <si>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</si>
  <si>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</si>
  <si>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</si>
  <si>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</si>
  <si>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</si>
  <si>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</si>
  <si>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</si>
  <si>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</si>
  <si>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</si>
  <si>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</si>
  <si>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</si>
  <si>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</si>
  <si>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</si>
  <si>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</si>
  <si>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</si>
  <si>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</si>
  <si>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</si>
  <si>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</si>
  <si>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</si>
  <si>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</si>
  <si>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</si>
  <si>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</si>
  <si>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</si>
  <si>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</si>
  <si>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</si>
  <si>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</si>
  <si>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</si>
  <si>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</si>
  <si>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</si>
  <si>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</si>
  <si>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</si>
  <si>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</si>
  <si>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</si>
  <si>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</si>
  <si>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</si>
  <si>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</si>
  <si>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</si>
  <si>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</si>
  <si>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</si>
  <si>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</si>
  <si>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</si>
  <si>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</si>
  <si>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</si>
  <si>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</si>
  <si>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</si>
  <si>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</si>
  <si>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</si>
  <si>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</si>
  <si>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</si>
  <si>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</si>
  <si>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</si>
  <si>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</si>
  <si>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</si>
  <si>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</si>
  <si>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</si>
  <si>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</si>
  <si>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</si>
  <si>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</si>
  <si>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</si>
  <si>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</si>
  <si>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</si>
  <si>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</si>
  <si>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</si>
  <si>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</si>
  <si>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</si>
  <si>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</si>
  <si>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</si>
  <si>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</si>
  <si>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</si>
  <si>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</si>
  <si>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</si>
  <si>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</si>
  <si>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</si>
  <si>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</si>
  <si>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</si>
  <si>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</si>
  <si>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</si>
  <si>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</si>
  <si>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</si>
  <si>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</si>
  <si>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</si>
  <si>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</si>
  <si>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</si>
  <si>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</si>
  <si>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</si>
  <si>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</si>
  <si>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</si>
  <si>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</si>
  <si>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</si>
  <si>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</si>
  <si>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</si>
  <si>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</si>
  <si>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</si>
  <si>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</si>
  <si>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</si>
  <si>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</si>
  <si>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</si>
  <si>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</si>
  <si>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</si>
  <si>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</si>
  <si>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</si>
  <si>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</si>
  <si>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</si>
  <si>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</si>
  <si>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</si>
  <si>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</si>
  <si>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</si>
  <si>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</si>
  <si>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</si>
  <si>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</si>
  <si>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</si>
  <si>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</si>
  <si>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</si>
  <si>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</si>
  <si>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</si>
  <si>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</si>
  <si>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</si>
  <si>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</si>
  <si>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</si>
  <si>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</si>
  <si>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</si>
  <si>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</si>
  <si>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</si>
  <si>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</si>
  <si>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</si>
  <si>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</si>
  <si>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</si>
  <si>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</si>
  <si>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</si>
  <si>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</si>
  <si>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</si>
  <si>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</si>
  <si>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</si>
  <si>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</si>
  <si>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</si>
  <si>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</si>
  <si>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</si>
  <si>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</si>
  <si>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</si>
  <si>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</si>
  <si>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</si>
  <si>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</si>
  <si>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</si>
  <si>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</si>
  <si>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</si>
  <si>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</si>
  <si>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</si>
  <si>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</si>
  <si>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</si>
  <si>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</si>
  <si>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</si>
  <si>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</si>
  <si>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</si>
  <si>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</si>
  <si>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</si>
  <si>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</si>
  <si>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</si>
  <si>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</si>
  <si>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</si>
  <si>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</si>
  <si>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</si>
  <si>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</si>
  <si>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</si>
  <si>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</si>
  <si>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</si>
  <si>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</si>
  <si>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</si>
  <si>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</si>
  <si>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</si>
  <si>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</si>
  <si>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</si>
  <si>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</si>
  <si>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</si>
  <si>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</si>
  <si>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</si>
  <si>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</si>
  <si>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</si>
  <si>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</si>
  <si>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</si>
  <si>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</si>
  <si>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</si>
  <si>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</si>
  <si>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</si>
  <si>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</si>
  <si>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</si>
  <si>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</si>
  <si>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</si>
  <si>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</si>
  <si>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</si>
  <si>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</si>
  <si>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</si>
  <si>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</si>
  <si>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</si>
  <si>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</si>
  <si>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</si>
  <si>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</si>
  <si>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</si>
  <si>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</si>
  <si>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</si>
  <si>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</si>
  <si>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</si>
  <si>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</si>
  <si>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</si>
  <si>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</si>
  <si>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</si>
  <si>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</si>
  <si>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</si>
  <si>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</si>
  <si>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</si>
  <si>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</si>
  <si>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</si>
  <si>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</si>
  <si>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</si>
  <si>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</si>
  <si>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</si>
  <si>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</si>
  <si>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</si>
  <si>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</si>
  <si>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</si>
  <si>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</si>
  <si>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</si>
  <si>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</si>
  <si>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</si>
  <si>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</si>
  <si>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</si>
  <si>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</si>
  <si>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</si>
  <si>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</si>
  <si>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</si>
  <si>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</si>
  <si>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</si>
  <si>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</si>
  <si>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</si>
  <si>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</si>
  <si>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</si>
  <si>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</si>
  <si>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</si>
  <si>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</si>
  <si>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</si>
  <si>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</si>
  <si>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</si>
  <si>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</si>
  <si>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</si>
  <si>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</si>
  <si>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</si>
  <si>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</si>
  <si>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</si>
  <si>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</si>
  <si>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</si>
  <si>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</si>
  <si>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</si>
  <si>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</si>
  <si>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</si>
  <si>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</si>
  <si>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</si>
  <si>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</si>
  <si>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</si>
  <si>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</si>
  <si>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</si>
  <si>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</si>
  <si>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</si>
  <si>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</si>
  <si>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</si>
  <si>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</si>
  <si>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</si>
  <si>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</si>
  <si>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</si>
  <si>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</si>
  <si>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</si>
  <si>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</si>
  <si>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</si>
  <si>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</si>
  <si>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</si>
  <si>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</si>
  <si>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</si>
  <si>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</si>
  <si>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</si>
  <si>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</si>
  <si>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</si>
  <si>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</si>
  <si>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</si>
  <si>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</si>
  <si>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</si>
  <si>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</si>
  <si>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</si>
  <si>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</si>
  <si>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</si>
  <si>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</si>
  <si>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</si>
  <si>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</si>
  <si>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</si>
  <si>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</si>
  <si>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</si>
  <si>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</si>
  <si>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</si>
  <si>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</si>
  <si>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</si>
  <si>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</si>
  <si>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</si>
  <si>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</si>
  <si>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</si>
  <si>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</si>
  <si>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</si>
  <si>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</si>
  <si>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</si>
  <si>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</si>
  <si>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</si>
  <si>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</si>
  <si>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</si>
  <si>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</si>
  <si>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</si>
  <si>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</si>
  <si>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</si>
  <si>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</si>
  <si>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</si>
  <si>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</si>
  <si>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</si>
  <si>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</si>
  <si>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</si>
  <si>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</si>
  <si>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</si>
  <si>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</si>
  <si>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</si>
  <si>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</si>
  <si>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</si>
  <si>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</si>
  <si>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</si>
  <si>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</si>
  <si>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</si>
  <si>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</si>
  <si>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</si>
  <si>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</si>
  <si>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</si>
  <si>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</si>
  <si>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</si>
  <si>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</si>
  <si>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</si>
  <si>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</si>
  <si>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</si>
  <si>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</si>
  <si>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</si>
  <si>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</si>
  <si>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</si>
  <si>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</si>
  <si>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</si>
  <si>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</si>
  <si>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</si>
  <si>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</si>
  <si>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</si>
  <si>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</si>
  <si>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</si>
  <si>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</si>
  <si>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</si>
  <si>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</si>
  <si>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</si>
  <si>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</si>
  <si>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</si>
  <si>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</si>
  <si>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</si>
  <si>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</si>
  <si>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</si>
  <si>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</si>
  <si>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</si>
  <si>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</si>
  <si>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</si>
  <si>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</si>
  <si>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</si>
  <si>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</si>
  <si>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</si>
  <si>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</si>
  <si>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</si>
  <si>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</si>
  <si>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</si>
  <si>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</si>
  <si>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</si>
  <si>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</si>
  <si>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</si>
  <si>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</si>
  <si>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</si>
  <si>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</si>
  <si>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</si>
  <si>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</si>
  <si>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</si>
  <si>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</si>
  <si>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</si>
  <si>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</si>
  <si>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</si>
  <si>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</si>
  <si>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</si>
  <si>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</si>
  <si>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</si>
  <si>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</si>
  <si>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</si>
  <si>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</si>
  <si>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</si>
  <si>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</si>
  <si>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</si>
  <si>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</si>
  <si>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</si>
  <si>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</si>
  <si>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</si>
  <si>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</si>
  <si>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</si>
  <si>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</si>
  <si>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</si>
  <si>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</si>
  <si>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</si>
  <si>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</si>
  <si>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</si>
  <si>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</si>
  <si>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</si>
  <si>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</si>
  <si>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</si>
  <si>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</si>
  <si>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</si>
  <si>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</si>
  <si>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</si>
  <si>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</si>
  <si>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</si>
  <si>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</si>
  <si>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</si>
  <si>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</si>
  <si>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</si>
  <si>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</si>
  <si>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</si>
  <si>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</si>
  <si>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</si>
  <si>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</si>
  <si>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</si>
  <si>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</si>
  <si>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</si>
  <si>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</si>
  <si>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</si>
  <si>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</si>
  <si>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</si>
  <si>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</si>
  <si>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</si>
  <si>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</si>
  <si>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</si>
  <si>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</si>
  <si>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</si>
  <si>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</si>
  <si>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</si>
  <si>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</si>
  <si>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</si>
  <si>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</si>
  <si>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</si>
  <si>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</si>
  <si>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</si>
  <si>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</si>
  <si>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</si>
  <si>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</si>
  <si>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</si>
  <si>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</si>
  <si>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</si>
  <si>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</si>
  <si>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</si>
  <si>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</si>
  <si>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</si>
  <si>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</si>
  <si>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</si>
  <si>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</si>
  <si>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</si>
  <si>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</si>
  <si>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</si>
  <si>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</si>
  <si>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</si>
  <si>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</si>
  <si>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</si>
  <si>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</si>
  <si>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</si>
  <si>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</si>
  <si>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</si>
  <si>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</si>
  <si>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</si>
  <si>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</si>
  <si>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</si>
  <si>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</si>
  <si>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</si>
  <si>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</si>
  <si>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</si>
  <si>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</si>
  <si>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</si>
  <si>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</si>
  <si>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</si>
  <si>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</si>
  <si>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</si>
  <si>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</si>
  <si>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</si>
  <si>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</si>
  <si>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</si>
  <si>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</si>
  <si>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</si>
  <si>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</si>
  <si>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</si>
  <si>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</si>
  <si>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</si>
  <si>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</si>
  <si>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</si>
  <si>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</si>
  <si>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</si>
  <si>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</si>
  <si>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</si>
  <si>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</si>
  <si>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</si>
  <si>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</si>
  <si>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</si>
  <si>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</si>
  <si>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</si>
  <si>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</si>
  <si>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</si>
  <si>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</si>
  <si>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</si>
  <si>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</si>
  <si>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</si>
  <si>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</si>
  <si>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</si>
  <si>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</si>
  <si>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</si>
  <si>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</si>
  <si>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</si>
  <si>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</si>
  <si>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</si>
  <si>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</si>
  <si>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</si>
  <si>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</si>
  <si>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</si>
  <si>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</si>
  <si>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</si>
  <si>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</si>
  <si>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</si>
  <si>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</si>
  <si>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</si>
  <si>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</si>
  <si>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</si>
  <si>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</si>
  <si>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</si>
  <si>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</si>
  <si>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</si>
  <si>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</si>
  <si>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</si>
  <si>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</si>
  <si>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</si>
  <si>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</si>
  <si>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</si>
  <si>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</si>
  <si>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</si>
  <si>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</si>
  <si>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</si>
  <si>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</si>
  <si>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</si>
  <si>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</si>
  <si>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</si>
  <si>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</si>
  <si>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</si>
  <si>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</si>
  <si>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</si>
  <si>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</si>
  <si>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</si>
  <si>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</si>
  <si>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</si>
  <si>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</si>
  <si>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</si>
  <si>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</si>
  <si>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</si>
  <si>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</si>
  <si>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</si>
  <si>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</si>
  <si>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</si>
  <si>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</si>
  <si>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</si>
  <si>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</si>
  <si>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</si>
  <si>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</si>
  <si>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</si>
  <si>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</si>
  <si>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</si>
  <si>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</si>
  <si>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</si>
  <si>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</si>
  <si>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</si>
  <si>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</si>
  <si>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</si>
  <si>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</si>
  <si>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</si>
  <si>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</si>
  <si>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</si>
  <si>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</si>
  <si>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</si>
  <si>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</si>
  <si>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</si>
  <si>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</si>
  <si>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</si>
  <si>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</si>
  <si>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</si>
  <si>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</si>
  <si>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</si>
  <si>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</si>
  <si>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</si>
  <si>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</si>
  <si>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</si>
  <si>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</si>
  <si>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</si>
  <si>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</si>
  <si>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</si>
  <si>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</si>
  <si>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</si>
  <si>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</si>
  <si>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</si>
  <si>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</si>
  <si>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</si>
  <si>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</si>
  <si>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</si>
  <si>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</si>
  <si>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</si>
  <si>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</si>
  <si>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</si>
  <si>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</si>
  <si>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</si>
  <si>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</si>
  <si>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</si>
  <si>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</si>
  <si>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</si>
  <si>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</si>
  <si>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</si>
  <si>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</si>
  <si>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</si>
  <si>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</si>
  <si>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</si>
  <si>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</si>
  <si>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</si>
  <si>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</si>
  <si>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</si>
  <si>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</si>
  <si>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</si>
  <si>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</si>
  <si>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</si>
  <si>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</si>
  <si>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</si>
  <si>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</si>
  <si>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</si>
  <si>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</si>
  <si>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</si>
  <si>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</si>
  <si>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</si>
  <si>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</si>
  <si>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</si>
  <si>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</si>
  <si>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</si>
  <si>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</si>
  <si>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</si>
  <si>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</si>
  <si>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</si>
  <si>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</si>
  <si>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</si>
  <si>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</si>
  <si>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</si>
  <si>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</si>
  <si>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</si>
  <si>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</si>
  <si>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</si>
  <si>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</si>
  <si>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</si>
  <si>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</si>
  <si>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</si>
  <si>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</si>
  <si>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</si>
  <si>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</si>
  <si>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</si>
  <si>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</si>
  <si>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</si>
  <si>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</si>
  <si>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</si>
  <si>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</si>
  <si>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</si>
  <si>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</si>
  <si>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</si>
  <si>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</si>
  <si>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</si>
  <si>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</si>
  <si>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</si>
  <si>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</si>
  <si>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</si>
  <si>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</si>
  <si>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</si>
  <si>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</si>
  <si>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</si>
  <si>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</si>
  <si>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</si>
  <si>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</si>
  <si>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</si>
  <si>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</si>
  <si>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</si>
  <si>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</si>
  <si>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</si>
  <si>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</si>
  <si>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</si>
  <si>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</si>
  <si>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</si>
  <si>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</si>
  <si>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</si>
  <si>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</si>
  <si>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</si>
  <si>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</si>
  <si>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</si>
  <si>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</si>
  <si>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</si>
  <si>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</si>
  <si>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</si>
  <si>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</si>
  <si>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</si>
  <si>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</si>
  <si>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</si>
  <si>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</si>
  <si>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</si>
  <si>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</si>
  <si>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</si>
  <si>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</si>
  <si>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</si>
  <si>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</si>
  <si>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</si>
  <si>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</si>
  <si>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</si>
  <si>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</si>
  <si>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</si>
  <si>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</si>
  <si>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</si>
  <si>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</si>
  <si>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</si>
  <si>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</si>
  <si>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</si>
  <si>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</si>
  <si>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</si>
  <si>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</si>
  <si>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</si>
  <si>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</si>
  <si>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</si>
  <si>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</si>
  <si>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</si>
  <si>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</si>
  <si>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</si>
  <si>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</si>
  <si>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</si>
  <si>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</si>
  <si>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</si>
  <si>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</si>
  <si>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</si>
  <si>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</si>
  <si>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</si>
  <si>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</si>
  <si>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</si>
  <si>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</si>
  <si>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</si>
  <si>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</si>
  <si>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</si>
  <si>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</si>
  <si>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</si>
  <si>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</si>
  <si>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</si>
  <si>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</si>
  <si>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</si>
  <si>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</si>
  <si>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</si>
  <si>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</si>
  <si>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</si>
  <si>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</si>
  <si>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</si>
  <si>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</si>
  <si>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</si>
  <si>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</si>
  <si>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</si>
  <si>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</si>
  <si>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</si>
  <si>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</si>
  <si>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</si>
  <si>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</si>
  <si>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</si>
  <si>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</si>
  <si>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</si>
  <si>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</si>
  <si>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</si>
  <si>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</si>
  <si>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</si>
  <si>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</si>
  <si>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</si>
  <si>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</si>
  <si>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</si>
  <si>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</si>
  <si>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</si>
  <si>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</si>
  <si>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</si>
  <si>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</si>
  <si>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</si>
  <si>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</si>
  <si>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</si>
  <si>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</si>
  <si>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</si>
  <si>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</si>
  <si>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</si>
  <si>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</si>
  <si>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</si>
  <si>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</si>
  <si>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</si>
  <si>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</si>
  <si>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</si>
  <si>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</si>
  <si>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</si>
  <si>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</si>
  <si>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</si>
  <si>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</si>
  <si>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</si>
  <si>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</si>
  <si>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</si>
  <si>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</si>
  <si>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</si>
  <si>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</si>
  <si>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</si>
  <si>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</si>
  <si>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</si>
  <si>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</si>
  <si>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</si>
  <si>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</si>
  <si>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</si>
  <si>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</si>
  <si>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</si>
  <si>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</si>
  <si>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</si>
  <si>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</si>
  <si>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</si>
  <si>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</si>
  <si>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</si>
  <si>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</si>
  <si>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</si>
  <si>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</si>
  <si>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</si>
  <si>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</si>
  <si>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</si>
  <si>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</si>
  <si>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</si>
  <si>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</si>
  <si>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</si>
  <si>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</si>
  <si>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</si>
  <si>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</si>
  <si>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</si>
  <si>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</si>
  <si>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</si>
  <si>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</si>
  <si>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</si>
  <si>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</si>
  <si>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</si>
  <si>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</si>
  <si>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</si>
  <si>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</si>
  <si>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</si>
  <si>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</si>
  <si>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</si>
  <si>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</si>
  <si>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</si>
  <si>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</si>
  <si>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</si>
  <si>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</si>
  <si>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</si>
  <si>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</si>
  <si>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</si>
  <si>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</si>
  <si>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</si>
  <si>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</si>
  <si>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</si>
  <si>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</si>
  <si>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</si>
  <si>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</si>
  <si>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</si>
  <si>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</si>
  <si>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</si>
  <si>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</si>
  <si>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</si>
  <si>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</si>
  <si>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</si>
  <si>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</si>
  <si>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</si>
  <si>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</si>
  <si>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</si>
  <si>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</si>
  <si>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</si>
  <si>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</si>
  <si>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</si>
  <si>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</si>
  <si>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</si>
  <si>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</si>
  <si>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</si>
  <si>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</si>
  <si>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</si>
  <si>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</si>
  <si>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</si>
  <si>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</si>
  <si>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</si>
  <si>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</si>
  <si>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</si>
  <si>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</si>
  <si>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</si>
  <si>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</si>
  <si>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</si>
  <si>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</si>
  <si>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</si>
  <si>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</si>
  <si>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</si>
  <si>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</si>
  <si>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</si>
  <si>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</si>
  <si>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</si>
  <si>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</si>
  <si>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</si>
  <si>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</si>
  <si>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</si>
  <si>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</si>
  <si>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</si>
  <si>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</si>
  <si>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</si>
  <si>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</si>
  <si>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</si>
  <si>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</si>
  <si>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</si>
  <si>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</si>
  <si>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</si>
  <si>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</si>
  <si>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</si>
  <si>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</si>
  <si>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</si>
  <si>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</si>
  <si>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</si>
  <si>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</si>
  <si>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</si>
  <si>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</si>
  <si>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</si>
  <si>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</si>
  <si>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</si>
  <si>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</si>
  <si>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</si>
  <si>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</si>
  <si>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</si>
  <si>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</si>
  <si>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</si>
  <si>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</si>
  <si>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</si>
  <si>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</si>
  <si>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</si>
  <si>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</si>
  <si>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</si>
  <si>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</si>
  <si>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</si>
  <si>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</si>
  <si>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</si>
  <si>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</si>
  <si>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</si>
  <si>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</si>
  <si>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</si>
  <si>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</si>
  <si>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</si>
  <si>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</si>
  <si>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</si>
  <si>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</si>
  <si>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</si>
  <si>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</si>
  <si>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</si>
  <si>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</si>
  <si>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</si>
  <si>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</si>
  <si>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</si>
  <si>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</si>
  <si>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</si>
  <si>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</si>
  <si>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</si>
  <si>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</si>
  <si>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</si>
  <si>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</si>
  <si>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</si>
  <si>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</si>
  <si>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</si>
  <si>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</si>
  <si>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</si>
  <si>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</si>
  <si>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</si>
  <si>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</si>
  <si>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</si>
  <si>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</si>
  <si>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</si>
  <si>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</si>
  <si>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</si>
  <si>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</si>
  <si>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</si>
  <si>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</si>
  <si>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</si>
  <si>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</si>
  <si>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</si>
  <si>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</si>
  <si>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</si>
  <si>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</si>
  <si>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</si>
  <si>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</si>
  <si>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</si>
  <si>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</si>
  <si>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</si>
  <si>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</si>
  <si>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</si>
  <si>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</si>
  <si>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</si>
  <si>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</si>
  <si>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</si>
  <si>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</si>
  <si>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</si>
  <si>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</si>
  <si>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</si>
  <si>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</si>
  <si>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</si>
  <si>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</si>
  <si>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</si>
  <si>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</si>
  <si>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</si>
  <si>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</si>
  <si>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</si>
  <si>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</si>
  <si>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</si>
  <si>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</si>
  <si>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</si>
  <si>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</si>
  <si>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</si>
  <si>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</si>
  <si>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</si>
  <si>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</si>
  <si>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</si>
  <si>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</si>
  <si>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</si>
  <si>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</si>
  <si>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</si>
  <si>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</si>
  <si>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</si>
  <si>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</si>
  <si>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</si>
  <si>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</si>
  <si>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</si>
  <si>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</si>
  <si>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</si>
  <si>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</si>
  <si>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</si>
  <si>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</si>
  <si>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</si>
  <si>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</si>
  <si>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</si>
  <si>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</si>
  <si>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</si>
  <si>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</si>
  <si>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</si>
  <si>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</si>
  <si>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</si>
  <si>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</si>
  <si>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</si>
  <si>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</si>
  <si>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</si>
  <si>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</si>
  <si>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</si>
  <si>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</si>
  <si>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</si>
  <si>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</si>
  <si>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</si>
  <si>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</si>
  <si>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</si>
  <si>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</si>
  <si>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</si>
  <si>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</si>
  <si>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</si>
  <si>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</si>
  <si>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</si>
  <si>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</si>
  <si>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</si>
  <si>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</si>
  <si>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</si>
  <si>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</si>
  <si>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</si>
  <si>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</si>
  <si>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</si>
  <si>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</si>
  <si>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</si>
  <si>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</si>
  <si>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</si>
  <si>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</si>
  <si>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</si>
  <si>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</si>
  <si>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</si>
  <si>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</si>
  <si>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</si>
  <si>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</si>
  <si>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</si>
  <si>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</si>
  <si>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</si>
  <si>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</si>
  <si>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</si>
  <si>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</si>
  <si>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</si>
  <si>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</si>
  <si>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</si>
  <si>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</si>
  <si>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</si>
  <si>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</si>
  <si>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</si>
  <si>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</si>
  <si>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</si>
  <si>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</si>
  <si>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</si>
  <si>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</si>
  <si>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</si>
  <si>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</si>
  <si>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</si>
  <si>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</si>
  <si>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</si>
  <si>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</si>
  <si>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</si>
  <si>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</si>
  <si>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</si>
  <si>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</si>
  <si>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</si>
  <si>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</si>
  <si>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</si>
  <si>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</si>
  <si>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</si>
  <si>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</si>
  <si>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</si>
  <si>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</si>
  <si>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</si>
  <si>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</si>
  <si>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</si>
  <si>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</si>
  <si>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</si>
  <si>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</si>
  <si>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</si>
  <si>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</si>
  <si>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</si>
  <si>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</si>
  <si>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</si>
  <si>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</si>
  <si>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</si>
  <si>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</si>
  <si>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</si>
  <si>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</si>
  <si>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</si>
  <si>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</si>
  <si>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</si>
  <si>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</si>
  <si>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</si>
  <si>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</si>
  <si>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</si>
  <si>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</si>
  <si>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</si>
  <si>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</si>
  <si>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</si>
  <si>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</si>
  <si>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</si>
  <si>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</si>
  <si>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</si>
  <si>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</si>
  <si>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</si>
  <si>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</si>
  <si>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</si>
  <si>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</si>
  <si>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</si>
  <si>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</si>
  <si>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</si>
  <si>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</si>
  <si>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</si>
  <si>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</si>
  <si>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</si>
  <si>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</si>
  <si>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</si>
  <si>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</si>
  <si>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</si>
  <si>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</si>
  <si>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</si>
  <si>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</si>
  <si>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</si>
  <si>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</si>
  <si>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</si>
  <si>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</si>
  <si>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</si>
  <si>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</si>
  <si>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</si>
  <si>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</si>
  <si>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</si>
  <si>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</si>
  <si>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</si>
  <si>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</si>
  <si>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</si>
  <si>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</si>
  <si>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</si>
  <si>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</si>
  <si>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</si>
  <si>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</si>
  <si>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</si>
  <si>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</si>
  <si>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</si>
  <si>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</si>
  <si>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</si>
  <si>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</si>
  <si>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</si>
  <si>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</si>
  <si>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</si>
  <si>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</si>
  <si>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</si>
  <si>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</si>
  <si>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</si>
  <si>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</si>
  <si>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</si>
  <si>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</si>
  <si>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</si>
  <si>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</si>
  <si>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</si>
  <si>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</si>
  <si>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</si>
  <si>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</si>
  <si>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</si>
  <si>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</si>
  <si>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</si>
  <si>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</si>
  <si>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</si>
  <si>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</si>
  <si>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</si>
  <si>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</si>
  <si>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</si>
  <si>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</si>
  <si>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</si>
  <si>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</si>
  <si>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</si>
  <si>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</si>
  <si>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</si>
  <si>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</si>
  <si>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</si>
  <si>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</si>
  <si>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</si>
  <si>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</si>
  <si>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</si>
  <si>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</si>
  <si>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</si>
  <si>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</si>
  <si>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</si>
  <si>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</si>
  <si>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</si>
  <si>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</si>
  <si>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</si>
  <si>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</si>
  <si>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</si>
  <si>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</si>
  <si>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</si>
  <si>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</si>
  <si>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</si>
  <si>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</si>
  <si>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</si>
  <si>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</si>
  <si>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</si>
  <si>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</si>
  <si>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</si>
  <si>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</si>
  <si>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</si>
  <si>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</si>
  <si>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</si>
  <si>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</si>
  <si>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</si>
  <si>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</si>
  <si>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</si>
  <si>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</si>
  <si>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</si>
  <si>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</si>
  <si>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</si>
  <si>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</si>
  <si>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</si>
  <si>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</si>
  <si>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</si>
  <si>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</si>
  <si>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</si>
  <si>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</si>
  <si>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</si>
  <si>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</si>
  <si>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</si>
  <si>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</si>
  <si>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</si>
  <si>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</si>
  <si>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</si>
  <si>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</si>
  <si>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</si>
  <si>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</si>
  <si>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</si>
  <si>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</si>
  <si>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</si>
  <si>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</si>
  <si>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</si>
  <si>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</si>
  <si>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</si>
  <si>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</si>
  <si>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</si>
  <si>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</si>
  <si>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</si>
  <si>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</si>
  <si>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</si>
  <si>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</si>
  <si>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</si>
  <si>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</si>
  <si>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</si>
  <si>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</si>
  <si>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</si>
  <si>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</si>
  <si>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</si>
  <si>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</si>
  <si>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</si>
  <si>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</si>
  <si>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</si>
  <si>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</si>
  <si>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</si>
  <si>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</si>
  <si>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</si>
  <si>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</si>
  <si>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</si>
  <si>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</si>
  <si>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</si>
  <si>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</si>
  <si>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</si>
  <si>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</si>
  <si>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</si>
  <si>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</si>
  <si>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</si>
  <si>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</si>
  <si>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</si>
  <si>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</si>
  <si>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</si>
  <si>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</si>
  <si>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</si>
  <si>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</si>
  <si>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</si>
  <si>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</si>
  <si>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</si>
  <si>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</si>
  <si>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</si>
  <si>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</si>
  <si>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</si>
  <si>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</si>
  <si>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</si>
  <si>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</si>
  <si>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</si>
  <si>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</si>
  <si>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</si>
  <si>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</si>
  <si>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</si>
  <si>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</si>
  <si>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</si>
  <si>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</si>
  <si>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</si>
  <si>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</si>
  <si>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</si>
  <si>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</si>
  <si>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</si>
  <si>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</si>
  <si>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</si>
  <si>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</si>
  <si>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</si>
  <si>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</si>
  <si>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</si>
  <si>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</si>
  <si>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</si>
  <si>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</si>
  <si>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</si>
  <si>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</si>
  <si>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</si>
  <si>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</si>
  <si>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</si>
  <si>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</si>
  <si>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</si>
  <si>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</si>
  <si>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</si>
  <si>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</si>
  <si>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</si>
  <si>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</si>
  <si>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</si>
  <si>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</si>
  <si>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</si>
  <si>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</si>
  <si>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</si>
  <si>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</si>
  <si>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</si>
  <si>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</si>
  <si>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</si>
  <si>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</si>
  <si>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</si>
  <si>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</si>
  <si>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</si>
  <si>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</si>
  <si>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</si>
  <si>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</si>
  <si>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</si>
  <si>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</si>
  <si>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</si>
  <si>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</si>
  <si>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</si>
  <si>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</si>
  <si>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</si>
  <si>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</si>
  <si>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</si>
  <si>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</si>
  <si>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</si>
  <si>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</si>
  <si>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</si>
  <si>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</si>
  <si>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</si>
  <si>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</si>
  <si>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</si>
  <si>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</si>
  <si>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</si>
  <si>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</si>
  <si>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</si>
  <si>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</si>
  <si>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</si>
  <si>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</si>
  <si>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</si>
  <si>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</si>
  <si>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</si>
  <si>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</si>
  <si>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</si>
  <si>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</si>
  <si>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</si>
  <si>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</si>
  <si>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</si>
  <si>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</si>
  <si>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</si>
  <si>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</si>
  <si>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</si>
  <si>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</si>
  <si>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</si>
  <si>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</si>
  <si>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</si>
  <si>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</si>
  <si>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</si>
  <si>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</si>
  <si>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</si>
  <si>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</si>
  <si>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</si>
  <si>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</si>
  <si>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</si>
  <si>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</si>
  <si>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</si>
  <si>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</si>
  <si>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</si>
  <si>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</si>
  <si>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</si>
  <si>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</si>
  <si>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</si>
  <si>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</si>
  <si>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</si>
  <si>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</si>
  <si>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</si>
  <si>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</si>
  <si>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</si>
  <si>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</si>
  <si>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</si>
  <si>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</si>
  <si>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</si>
  <si>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</si>
  <si>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</si>
  <si>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</si>
  <si>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</si>
  <si>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</si>
  <si>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</si>
  <si>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</si>
  <si>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</si>
  <si>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</si>
  <si>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</si>
  <si>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</si>
  <si>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</si>
  <si>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</si>
  <si>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</si>
  <si>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</si>
  <si>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</si>
  <si>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</si>
  <si>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</si>
  <si>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</si>
  <si>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</si>
  <si>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</si>
  <si>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</si>
  <si>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</si>
  <si>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</si>
  <si>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</si>
  <si>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</si>
  <si>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</si>
  <si>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</si>
  <si>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</si>
  <si>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</si>
  <si>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</si>
  <si>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</si>
  <si>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</si>
  <si>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</si>
  <si>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</si>
  <si>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</si>
  <si>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</si>
  <si>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</si>
  <si>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</si>
  <si>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</si>
  <si>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</si>
  <si>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</si>
  <si>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</si>
  <si>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</si>
  <si>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</si>
  <si>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</si>
  <si>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</si>
  <si>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</si>
  <si>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</si>
  <si>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</si>
  <si>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</si>
  <si>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</si>
  <si>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</si>
  <si>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</si>
  <si>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</si>
  <si>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</si>
  <si>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</si>
  <si>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</si>
  <si>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</si>
  <si>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</si>
  <si>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</si>
  <si>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</si>
  <si>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</si>
  <si>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</si>
  <si>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</si>
  <si>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</si>
  <si>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</si>
  <si>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</si>
  <si>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</si>
  <si>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</si>
  <si>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</si>
  <si>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</si>
  <si>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</si>
  <si>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</si>
  <si>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</si>
  <si>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</si>
  <si>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</si>
  <si>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</si>
  <si>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</si>
  <si>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</si>
  <si>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</si>
  <si>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</si>
  <si>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</si>
  <si>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</si>
  <si>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</si>
  <si>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</si>
  <si>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</si>
  <si>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</si>
  <si>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</si>
  <si>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</si>
  <si>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</si>
  <si>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</si>
  <si>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</si>
  <si>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</si>
  <si>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</si>
  <si>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</si>
  <si>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</si>
  <si>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</si>
  <si>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</si>
  <si>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</si>
  <si>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</si>
  <si>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</si>
  <si>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</si>
  <si>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</si>
  <si>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</si>
  <si>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</si>
  <si>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</si>
  <si>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</si>
  <si>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</si>
  <si>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</si>
  <si>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</si>
  <si>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</si>
  <si>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</si>
  <si>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</si>
  <si>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</si>
  <si>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</si>
  <si>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</si>
  <si>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</si>
  <si>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</si>
  <si>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</si>
  <si>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</si>
  <si>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</si>
  <si>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</si>
  <si>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</si>
  <si>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</si>
  <si>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</si>
  <si>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</si>
  <si>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</si>
  <si>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</si>
  <si>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</si>
  <si>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</si>
  <si>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</si>
  <si>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</si>
  <si>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</si>
  <si>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</si>
  <si>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</si>
  <si>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</si>
  <si>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</si>
  <si>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</si>
  <si>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</si>
  <si>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</si>
  <si>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</si>
  <si>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</si>
  <si>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</si>
  <si>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</si>
  <si>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</si>
  <si>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</si>
  <si>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</si>
  <si>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</si>
  <si>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</si>
  <si>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</si>
  <si>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</si>
  <si>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</si>
  <si>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</si>
  <si>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</si>
  <si>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</si>
  <si>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</si>
  <si>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</si>
  <si>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</si>
  <si>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</si>
  <si>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</si>
  <si>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</si>
  <si>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</si>
  <si>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</si>
  <si>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</si>
  <si>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</si>
  <si>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</si>
  <si>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</si>
  <si>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</si>
  <si>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</si>
  <si>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</si>
  <si>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</si>
  <si>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</si>
  <si>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</si>
  <si>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</si>
  <si>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</si>
  <si>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</si>
  <si>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</si>
  <si>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</si>
  <si>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</si>
  <si>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</si>
  <si>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</si>
  <si>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</si>
  <si>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</si>
  <si>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</si>
  <si>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</si>
  <si>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</si>
  <si>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</si>
  <si>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</si>
  <si>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</si>
  <si>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</si>
  <si>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</si>
  <si>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</si>
  <si>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</si>
  <si>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</si>
  <si>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</si>
  <si>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</si>
  <si>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</si>
  <si>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</si>
  <si>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</si>
  <si>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</si>
  <si>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</si>
  <si>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</si>
  <si>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</si>
  <si>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</si>
  <si>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</si>
  <si>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</si>
  <si>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</si>
  <si>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</si>
  <si>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</si>
  <si>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</si>
  <si>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</si>
  <si>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</si>
  <si>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</si>
  <si>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</si>
  <si>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</si>
  <si>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</si>
  <si>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</si>
  <si>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</si>
  <si>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</si>
  <si>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</si>
  <si>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</si>
  <si>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</si>
  <si>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</si>
  <si>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</si>
  <si>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</si>
  <si>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</si>
  <si>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</si>
  <si>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</si>
  <si>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</si>
  <si>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</si>
  <si>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</si>
  <si>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</si>
  <si>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</si>
  <si>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</si>
  <si>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</si>
  <si>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</si>
  <si>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</si>
  <si>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</si>
  <si>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</si>
  <si>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</si>
  <si>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</si>
  <si>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</si>
  <si>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</si>
  <si>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</si>
  <si>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</si>
  <si>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</si>
  <si>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</si>
  <si>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</si>
  <si>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</si>
  <si>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</si>
  <si>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</si>
  <si>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</si>
  <si>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</si>
  <si>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</si>
  <si>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</si>
  <si>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</si>
  <si>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</si>
  <si>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</si>
  <si>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</si>
  <si>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</si>
  <si>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</si>
  <si>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</si>
  <si>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</si>
  <si>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</si>
  <si>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</si>
  <si>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</si>
  <si>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</si>
  <si>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</si>
  <si>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</si>
  <si>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</si>
  <si>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</si>
  <si>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</si>
  <si>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</si>
  <si>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</si>
  <si>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</si>
  <si>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</si>
  <si>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</si>
  <si>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</si>
  <si>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</si>
  <si>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</si>
  <si>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</si>
  <si>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</si>
  <si>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</si>
  <si>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</si>
  <si>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</si>
  <si>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</si>
  <si>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</si>
  <si>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</si>
  <si>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</si>
  <si>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</si>
  <si>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</si>
  <si>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</si>
  <si>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</si>
  <si>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</si>
  <si>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</si>
  <si>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</si>
  <si>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</si>
  <si>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</si>
  <si>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</si>
  <si>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</si>
  <si>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</si>
  <si>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</si>
  <si>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</si>
  <si>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</si>
  <si>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</si>
  <si>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</si>
  <si>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</si>
  <si>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</si>
  <si>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</si>
  <si>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</si>
  <si>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</si>
  <si>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</si>
  <si>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</si>
  <si>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</si>
  <si>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</si>
  <si>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</si>
  <si>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</si>
  <si>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</si>
  <si>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</si>
  <si>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</si>
  <si>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</si>
  <si>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</si>
  <si>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</si>
  <si>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</si>
  <si>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</si>
  <si>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</si>
  <si>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</si>
  <si>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</si>
  <si>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</si>
  <si>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</si>
  <si>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</si>
  <si>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</si>
  <si>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</si>
  <si>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</si>
  <si>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</si>
  <si>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</si>
  <si>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</si>
  <si>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</si>
  <si>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</si>
  <si>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</si>
  <si>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</si>
  <si>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</si>
  <si>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</si>
  <si>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</si>
  <si>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</si>
  <si>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</si>
  <si>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</si>
  <si>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</si>
  <si>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</si>
  <si>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</si>
  <si>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</si>
  <si>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</si>
  <si>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</si>
  <si>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</si>
  <si>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</si>
  <si>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</si>
  <si>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</si>
  <si>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</si>
  <si>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</si>
  <si>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</si>
  <si>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</si>
  <si>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</si>
  <si>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</si>
  <si>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</si>
  <si>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</si>
  <si>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</si>
  <si>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</si>
  <si>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</si>
  <si>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</si>
  <si>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</si>
  <si>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</si>
  <si>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</si>
  <si>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</si>
  <si>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</si>
  <si>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</si>
  <si>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</si>
  <si>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</si>
  <si>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</si>
  <si>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</si>
  <si>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</si>
  <si>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</si>
  <si>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</si>
  <si>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</si>
  <si>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</si>
  <si>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</si>
  <si>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</si>
  <si>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</si>
  <si>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</si>
  <si>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</si>
  <si>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</si>
  <si>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</si>
  <si>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</si>
  <si>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</si>
  <si>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</si>
  <si>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</si>
  <si>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</si>
  <si>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</si>
  <si>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</si>
  <si>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</si>
  <si>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</si>
  <si>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</si>
  <si>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</si>
  <si>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</si>
  <si>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</si>
  <si>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</si>
  <si>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</si>
  <si>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</si>
  <si>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</si>
  <si>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</si>
  <si>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</si>
  <si>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</si>
  <si>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</si>
  <si>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</si>
  <si>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</si>
  <si>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</si>
  <si>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</si>
  <si>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</si>
  <si>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</si>
  <si>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</si>
  <si>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</si>
  <si>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</si>
  <si>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</si>
  <si>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</si>
  <si>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</si>
  <si>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</si>
  <si>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</si>
  <si>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</si>
  <si>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</si>
  <si>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</si>
  <si>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</si>
  <si>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</si>
  <si>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</si>
  <si>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</si>
  <si>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</si>
  <si>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</si>
  <si>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</si>
  <si>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</si>
  <si>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</si>
  <si>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</si>
  <si>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</si>
  <si>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</si>
  <si>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</si>
  <si>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</si>
  <si>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</si>
  <si>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</si>
  <si>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</si>
  <si>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</si>
  <si>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</si>
  <si>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</si>
  <si>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</si>
  <si>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</si>
  <si>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</si>
  <si>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</si>
  <si>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</si>
  <si>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</si>
  <si>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</si>
  <si>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</si>
  <si>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</si>
  <si>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</si>
  <si>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</si>
  <si>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</si>
  <si>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</si>
  <si>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</si>
  <si>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</si>
  <si>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</si>
  <si>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</si>
  <si>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</si>
  <si>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</si>
  <si>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</si>
  <si>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</si>
  <si>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</si>
  <si>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</si>
  <si>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</si>
  <si>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</si>
  <si>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</si>
  <si>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</si>
  <si>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</si>
  <si>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</si>
  <si>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</si>
  <si>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</si>
  <si>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</si>
  <si>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</si>
  <si>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</si>
  <si>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</si>
  <si>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</si>
  <si>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</si>
  <si>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</si>
  <si>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</si>
  <si>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</si>
  <si>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</si>
  <si>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</si>
  <si>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</si>
  <si>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</si>
  <si>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</si>
  <si>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</si>
  <si>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</si>
  <si>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</si>
  <si>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</si>
  <si>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</si>
  <si>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</si>
  <si>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</si>
  <si>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</si>
  <si>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</si>
  <si>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</si>
  <si>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</si>
  <si>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</si>
  <si>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</si>
  <si>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</si>
  <si>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</si>
  <si>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</si>
  <si>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</si>
  <si>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</si>
  <si>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</si>
  <si>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</si>
  <si>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</si>
  <si>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</si>
  <si>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</si>
  <si>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</si>
  <si>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</si>
  <si>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</si>
  <si>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</si>
  <si>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</si>
  <si>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</si>
  <si>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</si>
  <si>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</si>
  <si>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</si>
  <si>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</si>
  <si>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</si>
  <si>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</si>
  <si>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</si>
  <si>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</si>
  <si>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</si>
  <si>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</si>
  <si>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</si>
  <si>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</si>
  <si>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</si>
  <si>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</si>
  <si>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</si>
  <si>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</si>
  <si>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</si>
  <si>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</si>
  <si>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</si>
  <si>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</si>
  <si>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</si>
  <si>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</si>
  <si>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</si>
  <si>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</si>
  <si>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</si>
  <si>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</si>
  <si>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</si>
  <si>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</si>
  <si>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</si>
  <si>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</si>
  <si>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</si>
  <si>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</si>
  <si>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</si>
  <si>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</si>
  <si>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</si>
  <si>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</si>
  <si>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</si>
  <si>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</si>
  <si>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</si>
  <si>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</si>
  <si>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</si>
  <si>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</si>
  <si>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</si>
  <si>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</si>
  <si>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</si>
  <si>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</si>
  <si>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</si>
  <si>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</si>
  <si>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</si>
  <si>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</si>
  <si>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</si>
  <si>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</si>
  <si>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</si>
  <si>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</si>
  <si>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</si>
  <si>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</si>
  <si>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</si>
  <si>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</si>
  <si>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</si>
  <si>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</si>
  <si>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</si>
  <si>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</si>
  <si>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</si>
  <si>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</si>
  <si>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</si>
  <si>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</si>
  <si>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</si>
  <si>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</si>
  <si>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</si>
  <si>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</si>
  <si>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</si>
  <si>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</si>
  <si>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</si>
  <si>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</si>
  <si>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</si>
  <si>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</si>
  <si>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</si>
  <si>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</si>
  <si>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</si>
  <si>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</si>
  <si>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</si>
  <si>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</si>
  <si>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</si>
  <si>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</si>
  <si>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</si>
  <si>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</si>
  <si>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</si>
  <si>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</si>
  <si>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</si>
  <si>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</si>
  <si>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</si>
  <si>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</si>
  <si>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</si>
  <si>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</si>
  <si>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</si>
  <si>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</si>
  <si>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</si>
  <si>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</si>
  <si>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</si>
  <si>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</si>
  <si>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</si>
  <si>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</si>
  <si>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</si>
  <si>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</si>
  <si>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</si>
  <si>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</si>
  <si>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</si>
  <si>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</si>
  <si>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</si>
  <si>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</si>
  <si>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</si>
  <si>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</si>
  <si>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</si>
  <si>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</si>
  <si>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</si>
  <si>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</si>
  <si>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</si>
  <si>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</si>
  <si>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</si>
  <si>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</si>
  <si>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</si>
  <si>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</si>
  <si>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</si>
  <si>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</si>
  <si>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</si>
  <si>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</si>
  <si>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</si>
  <si>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</si>
  <si>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</si>
  <si>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</si>
  <si>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</si>
  <si>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</si>
  <si>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</si>
  <si>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</si>
  <si>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</si>
  <si>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</si>
  <si>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</si>
  <si>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</si>
  <si>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</si>
  <si>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</si>
  <si>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</si>
  <si>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</si>
  <si>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</si>
  <si>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</si>
  <si>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</si>
  <si>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</si>
  <si>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</si>
  <si>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</si>
  <si>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</si>
  <si>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</si>
  <si>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</si>
  <si>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</si>
  <si>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</si>
  <si>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</si>
  <si>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</si>
  <si>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</si>
  <si>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</si>
  <si>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</si>
  <si>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</si>
  <si>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</si>
  <si>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</si>
  <si>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</si>
  <si>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</si>
  <si>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</si>
  <si>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</si>
  <si>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</si>
  <si>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</si>
  <si>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</si>
  <si>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</si>
  <si>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</si>
  <si>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</si>
  <si>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</si>
  <si>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</si>
  <si>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</si>
  <si>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</si>
  <si>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</si>
  <si>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</si>
  <si>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</si>
  <si>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</si>
  <si>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</si>
  <si>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</si>
  <si>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</si>
  <si>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</si>
  <si>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</si>
  <si>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</si>
  <si>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</si>
  <si>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</si>
  <si>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</si>
  <si>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</si>
  <si>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</si>
  <si>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</si>
  <si>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</si>
  <si>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</si>
  <si>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</si>
  <si>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</si>
  <si>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</si>
  <si>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</si>
  <si>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</si>
  <si>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</si>
  <si>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</si>
  <si>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</si>
  <si>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</si>
  <si>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</si>
  <si>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</si>
  <si>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</si>
  <si>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</si>
  <si>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</si>
  <si>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</si>
  <si>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</si>
  <si>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</si>
  <si>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</si>
  <si>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</si>
  <si>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</si>
  <si>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</si>
  <si>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</si>
  <si>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</si>
  <si>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</si>
  <si>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</si>
  <si>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</si>
  <si>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</si>
  <si>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</si>
  <si>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</si>
  <si>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</si>
  <si>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</si>
  <si>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</si>
  <si>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</si>
  <si>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</si>
  <si>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</si>
  <si>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</si>
  <si>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</si>
  <si>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</si>
  <si>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</si>
  <si>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</si>
  <si>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</si>
  <si>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</si>
  <si>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</si>
  <si>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</si>
  <si>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</si>
  <si>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</si>
  <si>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</si>
  <si>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</si>
  <si>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</si>
  <si>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</si>
  <si>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</si>
  <si>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</si>
  <si>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</si>
  <si>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</si>
  <si>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</si>
  <si>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</si>
  <si>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</si>
  <si>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</si>
  <si>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</si>
  <si>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</si>
  <si>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</si>
  <si>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</si>
  <si>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</si>
  <si>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</si>
  <si>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</si>
  <si>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</si>
  <si>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</si>
  <si>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</si>
  <si>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</si>
  <si>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</si>
  <si>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</si>
  <si>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</si>
  <si>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</si>
  <si>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</si>
  <si>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</si>
  <si>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</si>
  <si>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</si>
  <si>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</si>
  <si>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</si>
  <si>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</si>
  <si>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</si>
  <si>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</si>
  <si>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</si>
  <si>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</si>
  <si>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</si>
  <si>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</si>
  <si>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</si>
  <si>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</si>
  <si>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</si>
  <si>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</si>
  <si>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</si>
  <si>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</si>
  <si>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</si>
  <si>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</si>
  <si>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</si>
  <si>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</si>
  <si>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</si>
  <si>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</si>
  <si>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</si>
  <si>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</si>
  <si>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</si>
  <si>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</si>
  <si>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</si>
  <si>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</si>
  <si>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</si>
  <si>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</si>
  <si>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</si>
  <si>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</si>
  <si>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</si>
  <si>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</si>
  <si>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</si>
  <si>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</si>
  <si>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</si>
  <si>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</si>
  <si>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</si>
  <si>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</si>
  <si>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</si>
  <si>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</si>
  <si>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</si>
  <si>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</si>
  <si>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</si>
  <si>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</si>
  <si>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</si>
  <si>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</si>
  <si>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</si>
  <si>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</si>
  <si>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</si>
  <si>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</si>
  <si>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</si>
  <si>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</si>
  <si>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</si>
  <si>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</si>
  <si>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</si>
  <si>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</si>
  <si>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</si>
  <si>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</si>
  <si>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</si>
  <si>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</si>
  <si>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</si>
  <si>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</si>
  <si>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</si>
  <si>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</si>
  <si>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</si>
  <si>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</si>
  <si>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</si>
  <si>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</si>
  <si>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</si>
  <si>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</si>
  <si>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</si>
  <si>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</si>
  <si>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</si>
  <si>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</si>
  <si>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</si>
  <si>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</si>
  <si>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</si>
  <si>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</si>
  <si>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</si>
  <si>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</si>
  <si>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</si>
  <si>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</si>
  <si>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</si>
  <si>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</si>
  <si>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</si>
  <si>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</si>
  <si>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</si>
  <si>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</si>
  <si>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</si>
  <si>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</si>
  <si>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</si>
  <si>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</si>
  <si>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</si>
  <si>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</si>
  <si>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</si>
  <si>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</si>
  <si>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</si>
  <si>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</si>
  <si>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</si>
  <si>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</si>
  <si>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</si>
  <si>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</si>
  <si>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</si>
  <si>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</si>
  <si>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</si>
  <si>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</si>
  <si>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</si>
  <si>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</si>
  <si>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</si>
  <si>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</si>
  <si>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</si>
  <si>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</si>
  <si>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</si>
  <si>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</si>
  <si>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</si>
  <si>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</si>
  <si>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</si>
  <si>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</si>
  <si>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</si>
  <si>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</si>
  <si>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</si>
  <si>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</si>
  <si>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</si>
  <si>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</si>
  <si>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</si>
  <si>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</si>
  <si>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</si>
  <si>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</si>
  <si>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</si>
  <si>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</si>
  <si>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</si>
  <si>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</si>
  <si>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</si>
  <si>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</si>
  <si>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</si>
  <si>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</si>
  <si>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</si>
  <si>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</si>
  <si>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</si>
  <si>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</si>
  <si>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</si>
  <si>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</si>
  <si>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</si>
  <si>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</si>
  <si>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</si>
  <si>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</si>
  <si>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</si>
  <si>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</si>
  <si>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</si>
  <si>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</si>
  <si>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</si>
  <si>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</si>
  <si>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</si>
  <si>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</si>
  <si>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</si>
  <si>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</si>
  <si>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</si>
  <si>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</si>
  <si>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</si>
  <si>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</si>
  <si>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</si>
  <si>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</si>
  <si>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</si>
  <si>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</si>
  <si>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</si>
  <si>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</si>
  <si>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</si>
  <si>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</si>
  <si>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</si>
  <si>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</si>
  <si>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</si>
  <si>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</si>
  <si>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</si>
  <si>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</si>
  <si>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</si>
  <si>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</si>
  <si>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</si>
  <si>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</si>
  <si>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</si>
  <si>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</si>
  <si>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</si>
  <si>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</si>
  <si>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</si>
  <si>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</si>
  <si>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</si>
  <si>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</si>
  <si>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</si>
  <si>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</si>
  <si>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</si>
  <si>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</si>
  <si>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</si>
  <si>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</si>
  <si>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</si>
  <si>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</si>
  <si>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</si>
  <si>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</si>
  <si>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</si>
  <si>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</si>
  <si>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</si>
  <si>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</si>
  <si>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</si>
  <si>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</si>
  <si>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</si>
  <si>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</si>
  <si>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</si>
  <si>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</si>
  <si>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</si>
  <si>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</si>
  <si>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</si>
  <si>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</si>
  <si>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</si>
  <si>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</si>
  <si>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</si>
  <si>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</si>
  <si>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</si>
  <si>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</si>
  <si>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</si>
  <si>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</si>
  <si>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</si>
  <si>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</si>
  <si>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</si>
  <si>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</si>
  <si>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</si>
  <si>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</si>
  <si>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</si>
  <si>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</si>
  <si>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</si>
  <si>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</si>
  <si>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</si>
  <si>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</si>
  <si>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</si>
  <si>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</si>
  <si>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</si>
  <si>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</si>
  <si>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</si>
  <si>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</si>
  <si>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</si>
  <si>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</si>
  <si>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</si>
  <si>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</si>
  <si>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</si>
  <si>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</si>
  <si>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</si>
  <si>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</si>
  <si>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</si>
  <si>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</si>
  <si>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</si>
  <si>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</si>
  <si>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</si>
  <si>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</si>
  <si>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</si>
  <si>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</si>
  <si>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</si>
  <si>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</si>
  <si>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</si>
  <si>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</si>
  <si>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</si>
  <si>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</si>
  <si>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</si>
  <si>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</si>
  <si>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</si>
  <si>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</si>
  <si>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</si>
  <si>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</si>
  <si>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</si>
  <si>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</si>
  <si>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</si>
  <si>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</si>
  <si>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</si>
  <si>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</si>
  <si>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</si>
  <si>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</si>
  <si>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</si>
  <si>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</si>
  <si>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</si>
  <si>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</si>
  <si>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</si>
  <si>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</si>
  <si>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</si>
  <si>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</si>
  <si>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</si>
  <si>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</si>
  <si>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</si>
  <si>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</si>
  <si>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</si>
  <si>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</si>
  <si>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</si>
  <si>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</si>
  <si>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</si>
  <si>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</si>
  <si>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</si>
  <si>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</si>
  <si>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</si>
  <si>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</si>
  <si>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</si>
  <si>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</si>
  <si>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</si>
  <si>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</si>
  <si>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</si>
  <si>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</si>
  <si>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</si>
  <si>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</si>
  <si>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</si>
  <si>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</si>
  <si>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</si>
  <si>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</si>
  <si>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</si>
  <si>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</si>
  <si>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</si>
  <si>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</si>
  <si>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</si>
  <si>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</si>
  <si>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</si>
  <si>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</si>
  <si>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</si>
  <si>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</si>
  <si>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</si>
  <si>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</si>
  <si>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</si>
  <si>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</si>
  <si>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</si>
  <si>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</si>
  <si>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</si>
  <si>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</si>
  <si>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</si>
  <si>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</si>
  <si>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</si>
  <si>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</si>
  <si>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</si>
  <si>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</si>
  <si>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</si>
  <si>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</si>
  <si>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</si>
  <si>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</si>
  <si>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</si>
  <si>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</si>
  <si>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</si>
  <si>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</si>
  <si>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</si>
  <si>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</si>
  <si>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</si>
  <si>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</si>
  <si>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</si>
  <si>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</si>
  <si>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</si>
  <si>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</si>
  <si>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</si>
  <si>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</si>
  <si>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</si>
  <si>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</si>
  <si>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</si>
  <si>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</si>
  <si>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</si>
  <si>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</si>
  <si>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</si>
  <si>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</si>
  <si>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</si>
  <si>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</si>
  <si>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</si>
  <si>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</si>
  <si>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</si>
  <si>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</si>
  <si>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</si>
  <si>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</si>
  <si>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</si>
  <si>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</si>
  <si>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</si>
  <si>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</si>
  <si>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</si>
  <si>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</si>
  <si>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</si>
  <si>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</si>
  <si>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</si>
  <si>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</si>
  <si>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</si>
  <si>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</si>
  <si>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</si>
  <si>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</si>
  <si>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</si>
  <si>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</si>
  <si>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</si>
  <si>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</si>
  <si>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</si>
  <si>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</si>
  <si>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</si>
  <si>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</si>
  <si>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</si>
  <si>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</si>
  <si>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</si>
  <si>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</si>
  <si>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</si>
  <si>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</si>
  <si>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</si>
  <si>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</si>
  <si>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</si>
  <si>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</si>
  <si>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</si>
  <si>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</si>
  <si>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</si>
  <si>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</si>
  <si>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</si>
  <si>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</si>
  <si>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</si>
  <si>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</si>
  <si>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</si>
  <si>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</si>
  <si>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</si>
  <si>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</si>
  <si>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</si>
  <si>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</si>
  <si>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</si>
  <si>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</si>
  <si>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</si>
  <si>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</si>
  <si>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</si>
  <si>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</si>
  <si>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</si>
  <si>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</si>
  <si>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</si>
  <si>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</si>
  <si>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</si>
  <si>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</si>
  <si>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</si>
  <si>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</si>
  <si>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</si>
  <si>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</si>
  <si>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</si>
  <si>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</si>
  <si>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</si>
  <si>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</si>
  <si>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</si>
  <si>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</si>
  <si>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</si>
  <si>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</si>
  <si>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</si>
  <si>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</si>
  <si>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</si>
  <si>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</si>
  <si>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</si>
  <si>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</si>
  <si>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</si>
  <si>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</si>
  <si>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</si>
  <si>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</si>
  <si>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</si>
  <si>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</si>
  <si>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</si>
  <si>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</si>
  <si>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</si>
  <si>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</si>
  <si>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</si>
  <si>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</si>
  <si>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</si>
  <si>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</si>
  <si>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</si>
  <si>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</si>
  <si>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</si>
  <si>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</si>
  <si>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</si>
  <si>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</si>
  <si>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</si>
  <si>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</si>
  <si>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</si>
  <si>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</si>
  <si>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</si>
  <si>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</si>
  <si>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</si>
  <si>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</si>
  <si>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</si>
  <si>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</si>
  <si>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</si>
  <si>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</si>
  <si>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</si>
  <si>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</si>
  <si>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</si>
  <si>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</si>
  <si>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</si>
  <si>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</si>
  <si>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</si>
  <si>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</si>
  <si>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</si>
  <si>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</si>
  <si>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</si>
  <si>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</si>
  <si>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</si>
  <si>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</si>
  <si>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</si>
  <si>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</si>
  <si>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</si>
  <si>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</si>
  <si>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</si>
  <si>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</si>
  <si>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</si>
  <si>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</si>
  <si>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</si>
  <si>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</si>
  <si>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</si>
  <si>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</si>
  <si>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</si>
  <si>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</si>
  <si>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</si>
  <si>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</si>
  <si>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</si>
  <si>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</si>
  <si>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</si>
  <si>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</si>
  <si>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</si>
  <si>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</si>
  <si>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</si>
  <si>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</si>
  <si>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</si>
  <si>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</si>
  <si>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</si>
  <si>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</si>
  <si>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</si>
  <si>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</si>
  <si>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</si>
  <si>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</si>
  <si>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</si>
  <si>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</si>
  <si>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</si>
  <si>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</si>
  <si>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</si>
  <si>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</si>
  <si>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</si>
  <si>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</si>
  <si>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</si>
  <si>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</si>
  <si>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</si>
  <si>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</si>
  <si>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</si>
  <si>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</si>
  <si>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</si>
  <si>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</si>
  <si>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</si>
  <si>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</si>
  <si>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</si>
  <si>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</si>
  <si>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</si>
  <si>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</si>
  <si>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</si>
  <si>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</si>
  <si>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</si>
  <si>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</si>
  <si>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</si>
  <si>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</si>
  <si>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</si>
  <si>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</si>
  <si>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</si>
  <si>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</si>
  <si>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</si>
  <si>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</si>
  <si>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</si>
  <si>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</si>
  <si>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</si>
  <si>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</si>
  <si>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</si>
  <si>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</si>
  <si>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</si>
  <si>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</si>
  <si>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</si>
  <si>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</si>
  <si>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</si>
  <si>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</si>
  <si>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</si>
  <si>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</si>
  <si>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</si>
  <si>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</si>
  <si>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</si>
  <si>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</si>
  <si>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</si>
  <si>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</si>
  <si>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</si>
  <si>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</si>
  <si>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</si>
  <si>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</si>
  <si>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</si>
  <si>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</si>
  <si>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</si>
  <si>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</si>
  <si>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</si>
  <si>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</si>
  <si>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</si>
  <si>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</si>
  <si>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</si>
  <si>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</si>
  <si>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</si>
  <si>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</si>
  <si>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</si>
  <si>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</si>
  <si>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</si>
  <si>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</si>
  <si>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</si>
  <si>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</si>
  <si>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</si>
  <si>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</si>
  <si>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</si>
  <si>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</si>
  <si>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</si>
  <si>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</si>
  <si>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</si>
  <si>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</si>
  <si>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</si>
  <si>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</si>
  <si>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</si>
  <si>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</si>
  <si>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</si>
  <si>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</si>
  <si>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</si>
  <si>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</si>
  <si>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</si>
  <si>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</si>
  <si>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</si>
  <si>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</si>
  <si>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</si>
  <si>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</si>
  <si>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</si>
  <si>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</si>
  <si>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</si>
  <si>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</si>
  <si>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</si>
  <si>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</si>
  <si>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</si>
  <si>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</si>
  <si>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</si>
  <si>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</si>
  <si>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</si>
  <si>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</si>
  <si>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</si>
  <si>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</si>
  <si>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</si>
  <si>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</si>
  <si>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</si>
  <si>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</si>
  <si>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</si>
  <si>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</si>
  <si>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</si>
  <si>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</si>
  <si>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</si>
  <si>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</si>
  <si>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</si>
  <si>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</si>
  <si>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</si>
  <si>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</si>
  <si>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</si>
  <si>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</si>
  <si>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</si>
  <si>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</si>
  <si>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</si>
  <si>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</si>
  <si>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</si>
  <si>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</si>
  <si>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</si>
  <si>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</si>
  <si>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</si>
  <si>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</si>
  <si>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</si>
  <si>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</si>
  <si>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</si>
  <si>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</si>
  <si>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</si>
  <si>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</si>
  <si>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</si>
  <si>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</si>
  <si>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</si>
  <si>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</si>
  <si>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</si>
  <si>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</si>
  <si>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</si>
  <si>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</si>
  <si>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</si>
  <si>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</si>
  <si>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</si>
  <si>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</si>
  <si>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</si>
  <si>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</si>
  <si>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</si>
  <si>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</si>
  <si>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</si>
  <si>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</si>
  <si>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</si>
  <si>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</si>
  <si>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</si>
  <si>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</si>
  <si>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</si>
  <si>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</si>
  <si>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</si>
  <si>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</si>
  <si>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</si>
  <si>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</si>
  <si>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</si>
  <si>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</si>
  <si>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</si>
  <si>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</si>
  <si>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</si>
  <si>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</si>
  <si>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</si>
  <si>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</si>
  <si>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</si>
  <si>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</si>
  <si>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</si>
  <si>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</si>
  <si>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</si>
  <si>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</si>
  <si>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</si>
  <si>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</si>
  <si>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</si>
  <si>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</si>
  <si>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</si>
  <si>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</si>
  <si>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</si>
  <si>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</si>
  <si>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</si>
  <si>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</si>
  <si>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</si>
  <si>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</si>
  <si>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</si>
  <si>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</si>
  <si>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</si>
  <si>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</si>
  <si>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</si>
  <si>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</si>
  <si>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</si>
  <si>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</si>
  <si>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</si>
  <si>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</si>
  <si>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</si>
  <si>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</si>
  <si>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</si>
  <si>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</si>
  <si>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</si>
  <si>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</si>
  <si>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</si>
  <si>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</si>
  <si>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</si>
  <si>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</si>
  <si>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</si>
  <si>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</si>
  <si>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</si>
  <si>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</si>
  <si>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</si>
  <si>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</si>
  <si>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</si>
  <si>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</si>
  <si>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</si>
  <si>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</si>
  <si>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</si>
  <si>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</si>
  <si>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</si>
  <si>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</si>
  <si>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</si>
  <si>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</si>
  <si>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</si>
  <si>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</si>
  <si>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</si>
  <si>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</si>
  <si>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</si>
  <si>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</si>
  <si>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</si>
  <si>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</si>
  <si>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</si>
  <si>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</si>
  <si>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</si>
  <si>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</si>
  <si>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</si>
  <si>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</si>
  <si>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</si>
  <si>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</si>
  <si>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</si>
  <si>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</si>
  <si>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</si>
  <si>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</si>
  <si>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</si>
  <si>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</si>
  <si>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</si>
  <si>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</si>
  <si>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</si>
  <si>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</si>
  <si>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</si>
  <si>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</si>
  <si>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</si>
  <si>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</si>
  <si>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</si>
  <si>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</si>
  <si>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</si>
  <si>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</si>
  <si>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</si>
  <si>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</si>
  <si>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</si>
  <si>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</si>
  <si>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</si>
  <si>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</si>
  <si>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</si>
  <si>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</si>
  <si>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</si>
  <si>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</si>
  <si>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</si>
  <si>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</si>
  <si>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</si>
  <si>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</si>
  <si>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</si>
  <si>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</si>
  <si>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</si>
  <si>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</si>
  <si>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</si>
  <si>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</si>
  <si>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</si>
  <si>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</si>
  <si>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</si>
  <si>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</si>
  <si>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</si>
  <si>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</si>
  <si>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</si>
  <si>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</si>
  <si>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</si>
  <si>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</si>
  <si>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</si>
  <si>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</si>
  <si>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</si>
  <si>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</si>
  <si>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</si>
  <si>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</si>
  <si>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</si>
  <si>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</si>
  <si>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</si>
  <si>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</si>
  <si>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</si>
  <si>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</si>
  <si>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</si>
  <si>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</si>
  <si>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</si>
  <si>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</si>
  <si>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</si>
  <si>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</si>
  <si>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</si>
  <si>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</si>
  <si>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</si>
  <si>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</si>
  <si>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</si>
  <si>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</si>
  <si>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</si>
  <si>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</si>
  <si>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</si>
  <si>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</si>
  <si>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</si>
  <si>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</si>
  <si>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</si>
  <si>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</si>
  <si>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</si>
  <si>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</si>
  <si>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</si>
  <si>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</si>
  <si>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</si>
  <si>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</si>
  <si>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</si>
  <si>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</si>
  <si>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</si>
  <si>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</si>
  <si>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</si>
  <si>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</si>
  <si>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</si>
  <si>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</si>
  <si>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</si>
  <si>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</si>
  <si>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</si>
  <si>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</si>
  <si>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</si>
  <si>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</si>
  <si>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</si>
  <si>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</si>
  <si>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</si>
  <si>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</si>
  <si>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</si>
  <si>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</si>
  <si>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</si>
  <si>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</si>
  <si>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</si>
  <si>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</si>
  <si>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</si>
  <si>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</si>
  <si>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</si>
  <si>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</si>
  <si>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</si>
  <si>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</si>
  <si>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</si>
  <si>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</si>
  <si>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</si>
  <si>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</si>
  <si>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</si>
  <si>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</si>
  <si>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</si>
  <si>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</si>
  <si>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</si>
  <si>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</si>
  <si>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</si>
  <si>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</si>
  <si>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</si>
  <si>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</si>
  <si>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</si>
  <si>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</si>
  <si>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</si>
  <si>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</si>
  <si>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</si>
  <si>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</si>
  <si>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</si>
  <si>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</si>
  <si>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</si>
  <si>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</si>
  <si>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</si>
  <si>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</si>
  <si>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</si>
  <si>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</si>
  <si>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</si>
  <si>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</si>
  <si>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</si>
  <si>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</si>
  <si>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</si>
  <si>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</si>
  <si>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</si>
  <si>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</si>
  <si>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</si>
  <si>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</si>
  <si>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</si>
  <si>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</si>
  <si>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</si>
  <si>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</si>
  <si>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</si>
  <si>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</si>
  <si>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</si>
  <si>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</si>
  <si>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</si>
  <si>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</si>
  <si>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</si>
  <si>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</si>
  <si>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</si>
  <si>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</si>
  <si>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</si>
  <si>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</si>
  <si>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</si>
  <si>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</si>
  <si>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</si>
  <si>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</si>
  <si>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</si>
  <si>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</si>
  <si>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</si>
  <si>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</si>
  <si>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</si>
  <si>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</si>
  <si>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</si>
  <si>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</si>
  <si>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</si>
  <si>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</si>
  <si>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</si>
  <si>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</si>
  <si>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</si>
  <si>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</si>
  <si>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</si>
  <si>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</si>
  <si>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</si>
  <si>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</si>
  <si>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</si>
  <si>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</si>
  <si>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</si>
  <si>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</si>
  <si>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</si>
  <si>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</si>
  <si>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</si>
  <si>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</si>
  <si>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</si>
  <si>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</si>
  <si>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</si>
  <si>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</si>
  <si>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</si>
  <si>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</si>
  <si>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</si>
  <si>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</si>
  <si>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</si>
  <si>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</si>
  <si>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</si>
  <si>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</si>
  <si>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</si>
  <si>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</si>
  <si>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</si>
  <si>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</si>
  <si>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</si>
  <si>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</si>
  <si>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</si>
  <si>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</si>
  <si>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</si>
  <si>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</si>
  <si>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</si>
  <si>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</si>
  <si>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</si>
  <si>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</si>
  <si>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</si>
  <si>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</si>
  <si>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</si>
  <si>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</si>
  <si>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</si>
  <si>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</si>
  <si>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</si>
  <si>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</si>
  <si>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</si>
  <si>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</si>
  <si>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</si>
  <si>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</si>
  <si>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</si>
  <si>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</si>
  <si>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</si>
  <si>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</si>
  <si>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</si>
  <si>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</si>
  <si>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</si>
  <si>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</si>
  <si>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</si>
  <si>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</si>
  <si>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</si>
  <si>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</si>
  <si>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</si>
  <si>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</si>
  <si>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</si>
  <si>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</si>
  <si>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</si>
  <si>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</si>
  <si>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</si>
  <si>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</si>
  <si>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</si>
  <si>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</si>
  <si>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</si>
  <si>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</si>
  <si>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</si>
  <si>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</si>
  <si>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</si>
  <si>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</si>
  <si>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</si>
  <si>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</si>
  <si>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</si>
  <si>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</si>
  <si>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</si>
  <si>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</si>
  <si>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</si>
  <si>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</si>
  <si>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</si>
  <si>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</si>
  <si>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</si>
  <si>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</si>
  <si>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</si>
  <si>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</si>
  <si>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</si>
  <si>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</si>
  <si>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</si>
  <si>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</si>
  <si>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</si>
  <si>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</si>
  <si>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</si>
  <si>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</si>
  <si>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</si>
  <si>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</si>
  <si>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</si>
  <si>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</si>
  <si>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</si>
  <si>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</si>
  <si>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</si>
  <si>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</si>
  <si>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</si>
  <si>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</si>
  <si>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</si>
  <si>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</si>
  <si>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</si>
  <si>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</si>
  <si>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</si>
  <si>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</si>
  <si>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</si>
  <si>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</si>
  <si>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</si>
  <si>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</si>
  <si>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</si>
  <si>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</si>
  <si>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</si>
  <si>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</si>
  <si>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</si>
  <si>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</si>
  <si>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</si>
  <si>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</si>
  <si>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</si>
  <si>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</si>
  <si>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</si>
  <si>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</si>
  <si>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</si>
  <si>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</si>
  <si>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</si>
  <si>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</si>
  <si>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</si>
  <si>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</si>
  <si>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</si>
  <si>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</si>
  <si>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</si>
  <si>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</si>
  <si>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</si>
  <si>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</si>
  <si>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</si>
  <si>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</si>
  <si>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</si>
  <si>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</si>
  <si>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</si>
  <si>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</si>
  <si>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</si>
  <si>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</si>
  <si>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</si>
  <si>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</si>
  <si>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</si>
  <si>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</si>
  <si>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</si>
  <si>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</si>
  <si>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</si>
  <si>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</si>
  <si>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</si>
  <si>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</si>
  <si>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</si>
  <si>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</si>
  <si>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</si>
  <si>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</si>
  <si>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</si>
  <si>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</si>
  <si>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</si>
  <si>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</si>
  <si>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</si>
  <si>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</si>
  <si>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</si>
  <si>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</si>
  <si>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</si>
  <si>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</si>
  <si>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</si>
  <si>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</si>
  <si>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</si>
  <si>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</si>
  <si>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</si>
  <si>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</si>
  <si>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</si>
  <si>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</si>
  <si>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</si>
  <si>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</si>
  <si>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</si>
  <si>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</si>
  <si>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</si>
  <si>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</si>
  <si>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</si>
  <si>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</si>
  <si>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</si>
  <si>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</si>
  <si>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</si>
  <si>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</si>
  <si>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</si>
  <si>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</si>
  <si>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</si>
  <si>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</si>
  <si>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</si>
  <si>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</si>
  <si>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</si>
  <si>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</si>
  <si>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</si>
  <si>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</si>
  <si>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</si>
  <si>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</si>
  <si>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</si>
  <si>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</si>
  <si>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</si>
  <si>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</si>
  <si>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</si>
  <si>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</si>
  <si>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</si>
  <si>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</si>
  <si>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</si>
  <si>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</si>
  <si>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</si>
  <si>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</si>
  <si>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</si>
  <si>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</si>
  <si>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</si>
  <si>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</si>
  <si>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</si>
  <si>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</si>
  <si>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</si>
  <si>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</si>
  <si>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</si>
  <si>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</si>
  <si>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</si>
  <si>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</si>
  <si>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</si>
  <si>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</si>
  <si>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</si>
  <si>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</si>
  <si>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</si>
  <si>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</si>
  <si>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</si>
  <si>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</si>
  <si>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</si>
  <si>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</si>
  <si>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</si>
  <si>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</si>
  <si>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</si>
  <si>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</si>
  <si>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</si>
  <si>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</si>
  <si>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</si>
  <si>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</si>
  <si>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</si>
  <si>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</si>
  <si>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</si>
  <si>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</si>
  <si>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</si>
  <si>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</si>
  <si>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</si>
  <si>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</si>
  <si>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</si>
  <si>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</si>
  <si>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</si>
  <si>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</si>
  <si>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</si>
  <si>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</si>
  <si>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</si>
  <si>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</si>
  <si>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</si>
  <si>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</si>
  <si>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</si>
  <si>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</si>
  <si>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</si>
  <si>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</si>
  <si>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</si>
  <si>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</si>
  <si>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</si>
  <si>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</si>
  <si>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</si>
  <si>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</si>
  <si>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</si>
  <si>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</si>
  <si>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</si>
  <si>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</si>
  <si>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</si>
  <si>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</si>
  <si>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</si>
  <si>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</si>
  <si>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</si>
  <si>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</si>
  <si>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</si>
  <si>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</si>
  <si>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</si>
  <si>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</si>
  <si>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</si>
  <si>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</si>
  <si>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</si>
  <si>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</si>
  <si>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</si>
  <si>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</si>
  <si>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</si>
  <si>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</si>
  <si>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</si>
  <si>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</si>
  <si>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</si>
  <si>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</si>
  <si>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</si>
  <si>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</si>
  <si>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</si>
  <si>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</si>
  <si>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</si>
  <si>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</si>
  <si>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</si>
  <si>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</si>
  <si>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</si>
  <si>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</si>
  <si>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</si>
  <si>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</si>
  <si>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</si>
  <si>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</si>
  <si>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</si>
  <si>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</si>
  <si>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</si>
  <si>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</si>
  <si>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</si>
  <si>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</si>
  <si>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</si>
  <si>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</si>
  <si>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</si>
  <si>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</si>
  <si>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</si>
  <si>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</si>
  <si>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</si>
  <si>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</si>
  <si>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</si>
  <si>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</si>
  <si>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</si>
  <si>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</si>
  <si>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</si>
  <si>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</si>
  <si>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</si>
  <si>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</si>
  <si>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</si>
  <si>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</si>
  <si>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</si>
  <si>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</si>
  <si>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</si>
  <si>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</si>
  <si>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</si>
  <si>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</si>
  <si>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</si>
  <si>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</si>
  <si>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</si>
  <si>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</si>
  <si>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</si>
  <si>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</si>
  <si>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</si>
  <si>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</si>
  <si>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</si>
  <si>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</si>
  <si>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</si>
  <si>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</si>
  <si>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</si>
  <si>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</si>
  <si>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</si>
  <si>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</si>
  <si>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</si>
  <si>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</si>
  <si>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</si>
  <si>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</si>
  <si>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</si>
  <si>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</si>
  <si>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</si>
  <si>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</si>
  <si>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</si>
  <si>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</si>
  <si>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</si>
  <si>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</si>
  <si>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</si>
  <si>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</si>
  <si>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</si>
  <si>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</si>
  <si>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</si>
  <si>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</si>
  <si>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</si>
  <si>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</si>
  <si>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</si>
  <si>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</si>
  <si>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</si>
  <si>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</si>
  <si>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</si>
  <si>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</si>
  <si>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</si>
  <si>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</si>
  <si>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</si>
  <si>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</si>
  <si>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</si>
  <si>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</si>
  <si>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</si>
  <si>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</si>
  <si>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</si>
  <si>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</si>
  <si>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</si>
  <si>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</si>
  <si>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</si>
  <si>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</si>
  <si>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</si>
  <si>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</si>
  <si>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</si>
  <si>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</si>
  <si>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</si>
  <si>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</si>
  <si>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</si>
  <si>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</si>
  <si>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</si>
  <si>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</si>
  <si>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</si>
  <si>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</si>
  <si>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</si>
  <si>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</si>
  <si>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</si>
  <si>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</si>
  <si>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</si>
  <si>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</si>
  <si>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</si>
  <si>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</si>
  <si>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</si>
  <si>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</si>
  <si>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</si>
  <si>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</si>
  <si>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</si>
  <si>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</si>
  <si>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</si>
  <si>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</si>
  <si>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</si>
  <si>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</si>
  <si>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</si>
  <si>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</si>
  <si>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</si>
  <si>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</si>
  <si>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</si>
  <si>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</si>
  <si>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</si>
  <si>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</si>
  <si>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</si>
  <si>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</si>
  <si>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</si>
  <si>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</si>
  <si>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</si>
  <si>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</si>
  <si>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</si>
  <si>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</si>
  <si>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</si>
  <si>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</si>
  <si>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</si>
  <si>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</si>
  <si>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</si>
  <si>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</si>
  <si>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</si>
  <si>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</si>
  <si>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</si>
  <si>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</si>
  <si>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</si>
  <si>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</si>
  <si>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</si>
  <si>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</si>
  <si>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</si>
  <si>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</si>
  <si>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</si>
  <si>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</si>
  <si>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</si>
  <si>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</si>
  <si>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</si>
  <si>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</si>
  <si>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</si>
  <si>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</si>
  <si>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</si>
  <si>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</si>
  <si>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</si>
  <si>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</si>
  <si>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</si>
  <si>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</si>
  <si>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</si>
  <si>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</si>
  <si>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</si>
  <si>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</si>
  <si>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</si>
  <si>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</si>
  <si>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</si>
  <si>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</si>
  <si>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</si>
  <si>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</si>
  <si>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</si>
  <si>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</si>
  <si>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</si>
  <si>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</si>
  <si>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</si>
  <si>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</si>
  <si>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</si>
  <si>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</si>
  <si>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</si>
  <si>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</si>
  <si>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</si>
  <si>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</si>
  <si>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</si>
  <si>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</si>
  <si>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</si>
  <si>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</si>
  <si>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</si>
  <si>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</si>
  <si>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</si>
  <si>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</si>
  <si>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</si>
  <si>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</si>
  <si>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</si>
  <si>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</si>
  <si>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</si>
  <si>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</si>
  <si>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</si>
  <si>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</si>
  <si>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</si>
  <si>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</si>
  <si>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</si>
  <si>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</si>
  <si>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</si>
  <si>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</si>
  <si>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</si>
  <si>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</si>
  <si>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</si>
  <si>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</si>
  <si>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</si>
  <si>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</si>
  <si>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</si>
  <si>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</si>
  <si>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</si>
  <si>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</si>
  <si>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</si>
  <si>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</si>
  <si>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</si>
  <si>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</si>
  <si>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</si>
  <si>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</si>
  <si>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</si>
  <si>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</si>
  <si>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</si>
  <si>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</si>
  <si>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</si>
  <si>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</si>
  <si>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</si>
  <si>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</si>
  <si>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</si>
  <si>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</si>
  <si>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</si>
  <si>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</si>
  <si>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</si>
  <si>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</si>
  <si>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</si>
  <si>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</si>
  <si>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</si>
  <si>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</si>
  <si>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</si>
  <si>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</si>
  <si>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</si>
  <si>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</si>
  <si>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</si>
  <si>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</si>
  <si>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</si>
  <si>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</si>
  <si>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</si>
  <si>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</si>
  <si>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</si>
  <si>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</si>
  <si>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</si>
  <si>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</si>
  <si>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</si>
  <si>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</si>
  <si>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</si>
  <si>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</si>
  <si>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</si>
  <si>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</si>
  <si>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</si>
  <si>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</si>
  <si>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</si>
  <si>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</si>
  <si>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</si>
  <si>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</si>
  <si>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</si>
  <si>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</si>
  <si>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</si>
  <si>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</si>
  <si>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</si>
  <si>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</si>
  <si>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</si>
  <si>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</si>
  <si>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</si>
  <si>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</si>
  <si>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</si>
  <si>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</si>
  <si>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</si>
  <si>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</si>
  <si>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</si>
  <si>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</si>
  <si>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</si>
  <si>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</si>
  <si>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</si>
  <si>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</si>
  <si>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</si>
  <si>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</si>
  <si>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</si>
  <si>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</si>
  <si>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</si>
  <si>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</si>
  <si>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</si>
  <si>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</si>
  <si>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</si>
  <si>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</si>
  <si>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</si>
  <si>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</si>
  <si>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</si>
  <si>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</si>
  <si>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</si>
  <si>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</si>
  <si>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</si>
  <si>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</si>
  <si>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</si>
  <si>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</si>
  <si>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</si>
  <si>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</si>
  <si>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</si>
  <si>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</si>
  <si>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</si>
  <si>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</si>
  <si>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</si>
  <si>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</si>
  <si>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</si>
  <si>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</si>
  <si>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</si>
  <si>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</si>
  <si>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</si>
  <si>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</si>
  <si>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</si>
  <si>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</si>
  <si>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</si>
  <si>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</si>
  <si>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</si>
  <si>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</si>
  <si>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</si>
  <si>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</si>
  <si>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</si>
  <si>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</si>
  <si>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</si>
  <si>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</si>
  <si>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</si>
  <si>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</si>
  <si>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</si>
  <si>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</si>
  <si>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</si>
  <si>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</si>
  <si>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</si>
  <si>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</si>
  <si>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</si>
  <si>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</si>
  <si>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</si>
  <si>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</si>
  <si>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</si>
  <si>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</si>
  <si>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</si>
  <si>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</si>
  <si>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</si>
  <si>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</si>
  <si>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</si>
  <si>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</si>
  <si>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</si>
  <si>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</si>
  <si>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</si>
  <si>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</si>
  <si>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</si>
  <si>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</si>
  <si>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</si>
  <si>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</si>
  <si>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</si>
  <si>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</si>
  <si>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</si>
  <si>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</si>
  <si>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</si>
  <si>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</si>
  <si>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</si>
  <si>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</si>
  <si>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</si>
  <si>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</si>
  <si>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</si>
  <si>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</si>
  <si>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</si>
  <si>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</si>
  <si>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</si>
  <si>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</si>
  <si>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</si>
  <si>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</si>
  <si>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</si>
  <si>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</si>
  <si>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</si>
  <si>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</si>
  <si>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</si>
  <si>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</si>
  <si>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</si>
  <si>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</si>
  <si>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</si>
  <si>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</si>
  <si>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</si>
  <si>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</si>
  <si>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</si>
  <si>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</si>
  <si>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</si>
  <si>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</si>
  <si>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</si>
  <si>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</si>
  <si>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</si>
  <si>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</si>
  <si>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</si>
  <si>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</si>
  <si>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</si>
  <si>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</si>
  <si>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</si>
  <si>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</si>
  <si>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</si>
  <si>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</si>
  <si>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</si>
  <si>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</si>
  <si>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</si>
  <si>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</si>
  <si>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</si>
  <si>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</si>
  <si>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</si>
  <si>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</si>
  <si>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</si>
  <si>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</si>
  <si>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</si>
  <si>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</si>
  <si>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</si>
  <si>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</si>
  <si>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</si>
  <si>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</si>
  <si>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</si>
  <si>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</si>
  <si>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</si>
  <si>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</si>
  <si>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</si>
  <si>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</si>
  <si>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</si>
  <si>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</si>
  <si>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</si>
  <si>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</si>
  <si>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</si>
  <si>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</si>
  <si>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</si>
  <si>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</si>
  <si>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</si>
  <si>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</si>
  <si>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</si>
  <si>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</si>
  <si>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</si>
  <si>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</si>
  <si>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</si>
  <si>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</si>
  <si>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</si>
  <si>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</si>
  <si>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</si>
  <si>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</si>
  <si>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</si>
  <si>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</si>
  <si>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</si>
  <si>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</si>
  <si>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</si>
  <si>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</si>
  <si>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</si>
  <si>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</si>
  <si>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</si>
  <si>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</si>
  <si>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</si>
  <si>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</si>
  <si>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</si>
  <si>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</si>
  <si>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</si>
  <si>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</si>
  <si>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</si>
  <si>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</si>
  <si>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</si>
  <si>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</si>
  <si>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</si>
  <si>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</si>
  <si>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</si>
  <si>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</si>
  <si>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</si>
  <si>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</si>
  <si>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</si>
  <si>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</si>
  <si>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</si>
  <si>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</si>
  <si>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</si>
  <si>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</si>
  <si>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</si>
  <si>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</si>
  <si>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</si>
  <si>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</si>
  <si>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</si>
  <si>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</si>
  <si>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</si>
  <si>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</si>
  <si>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</si>
  <si>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</si>
  <si>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</si>
  <si>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</si>
  <si>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</si>
  <si>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</si>
  <si>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</si>
  <si>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</si>
  <si>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</si>
  <si>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</si>
  <si>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</si>
  <si>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</si>
  <si>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</si>
  <si>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</si>
  <si>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</si>
  <si>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</si>
  <si>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</si>
  <si>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</si>
  <si>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</si>
  <si>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</si>
  <si>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</si>
  <si>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</si>
  <si>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</si>
  <si>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</si>
  <si>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</si>
  <si>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</si>
  <si>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</si>
  <si>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</si>
  <si>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</si>
  <si>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</si>
  <si>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</si>
  <si>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</si>
  <si>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</si>
  <si>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</si>
  <si>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</si>
  <si>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</si>
  <si>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</si>
  <si>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</si>
  <si>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</si>
  <si>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</si>
  <si>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</si>
  <si>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</si>
  <si>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</si>
  <si>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</si>
  <si>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</si>
  <si>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</si>
  <si>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</si>
  <si>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</si>
  <si>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</si>
  <si>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</si>
  <si>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</si>
  <si>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</si>
  <si>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</si>
  <si>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</si>
  <si>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</si>
  <si>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</si>
  <si>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</si>
  <si>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</si>
  <si>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</si>
  <si>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</si>
  <si>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</si>
  <si>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</si>
  <si>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</si>
  <si>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</si>
  <si>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</si>
  <si>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</si>
  <si>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</si>
  <si>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</si>
  <si>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</si>
  <si>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</si>
  <si>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</si>
  <si>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</si>
  <si>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</si>
  <si>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</si>
  <si>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</si>
  <si>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</si>
  <si>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</si>
  <si>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</si>
  <si>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</si>
  <si>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</si>
  <si>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</si>
  <si>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</si>
  <si>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</si>
  <si>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</si>
  <si>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</si>
  <si>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</si>
  <si>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</si>
  <si>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</si>
  <si>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</si>
  <si>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</si>
  <si>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</si>
  <si>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</si>
  <si>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</si>
  <si>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</si>
  <si>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</si>
  <si>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</si>
  <si>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</si>
  <si>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</si>
  <si>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</si>
  <si>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</si>
  <si>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</si>
  <si>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</si>
  <si>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</si>
  <si>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</si>
  <si>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</si>
  <si>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</si>
  <si>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</si>
  <si>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</si>
  <si>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</si>
  <si>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</si>
  <si>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</si>
  <si>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</si>
  <si>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</si>
  <si>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</si>
  <si>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</si>
  <si>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</si>
  <si>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</si>
  <si>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</si>
  <si>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</si>
  <si>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</si>
  <si>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</si>
  <si>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</si>
  <si>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</si>
  <si>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</si>
  <si>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</si>
  <si>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</si>
  <si>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</si>
  <si>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</si>
  <si>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</si>
  <si>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</si>
  <si>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</si>
  <si>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</si>
  <si>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</si>
  <si>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</si>
  <si>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</si>
  <si>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</si>
  <si>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</si>
  <si>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</si>
  <si>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</si>
  <si>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</si>
  <si>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</si>
  <si>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</si>
  <si>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</si>
  <si>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</si>
  <si>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</si>
  <si>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</si>
  <si>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</si>
  <si>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</si>
  <si>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</si>
  <si>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</si>
  <si>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</si>
  <si>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</si>
  <si>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</si>
  <si>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</si>
  <si>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</si>
  <si>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</si>
  <si>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</si>
  <si>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</si>
  <si>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</si>
  <si>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</si>
  <si>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</si>
  <si>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</si>
  <si>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</si>
  <si>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</si>
  <si>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</si>
  <si>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</si>
  <si>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</si>
  <si>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</si>
  <si>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</si>
  <si>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</si>
  <si>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</si>
  <si>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</si>
  <si>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</si>
  <si>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</si>
  <si>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</si>
  <si>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</si>
  <si>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</si>
  <si>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</si>
  <si>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</si>
  <si>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</si>
  <si>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</si>
  <si>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</si>
  <si>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</si>
  <si>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</si>
  <si>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</si>
  <si>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</si>
  <si>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</si>
  <si>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</si>
  <si>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</si>
  <si>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</si>
  <si>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</si>
  <si>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</si>
  <si>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</si>
  <si>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</si>
  <si>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</si>
  <si>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</si>
  <si>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</si>
  <si>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</si>
  <si>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</si>
  <si>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</si>
  <si>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</si>
  <si>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</si>
  <si>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</si>
  <si>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</si>
  <si>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</si>
  <si>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</si>
  <si>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</si>
  <si>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</si>
  <si>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</si>
  <si>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</si>
  <si>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</si>
  <si>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</si>
  <si>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</si>
  <si>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</si>
  <si>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</si>
  <si>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</si>
  <si>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</si>
  <si>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</si>
  <si>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</si>
  <si>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</si>
  <si>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</si>
  <si>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</si>
  <si>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</si>
  <si>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</si>
  <si>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</si>
  <si>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</si>
  <si>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</si>
  <si>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</si>
  <si>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</si>
  <si>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</si>
  <si>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</si>
  <si>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</si>
  <si>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</si>
  <si>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</si>
  <si>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</si>
  <si>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</si>
  <si>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</si>
  <si>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</si>
  <si>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</si>
  <si>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</si>
  <si>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</si>
  <si>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</si>
  <si>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</si>
  <si>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</si>
  <si>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</si>
  <si>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</si>
  <si>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</si>
  <si>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</si>
  <si>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</si>
  <si>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</si>
  <si>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</si>
  <si>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</si>
  <si>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</si>
  <si>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</si>
  <si>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</si>
  <si>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</si>
  <si>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</si>
  <si>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</si>
  <si>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</si>
  <si>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</si>
  <si>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</si>
  <si>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</si>
  <si>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</si>
  <si>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</si>
  <si>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</si>
  <si>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</si>
  <si>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</si>
  <si>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</si>
  <si>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</si>
  <si>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</si>
  <si>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</si>
  <si>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</si>
  <si>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</si>
  <si>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</si>
  <si>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</si>
  <si>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</si>
  <si>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</si>
  <si>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</si>
  <si>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</si>
  <si>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</si>
  <si>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</si>
  <si>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</si>
  <si>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</si>
  <si>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</si>
  <si>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</si>
  <si>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</si>
  <si>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</si>
  <si>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</si>
  <si>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</si>
  <si>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</si>
  <si>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</si>
  <si>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</si>
  <si>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</si>
  <si>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</si>
  <si>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</si>
  <si>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</si>
  <si>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</si>
  <si>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</si>
  <si>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</si>
  <si>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</si>
  <si>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</si>
  <si>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</si>
  <si>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</si>
  <si>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</si>
  <si>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</si>
  <si>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</si>
  <si>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</si>
  <si>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</si>
  <si>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</si>
  <si>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</si>
  <si>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</si>
  <si>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</si>
  <si>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</si>
  <si>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</si>
  <si>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</si>
  <si>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</si>
  <si>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</si>
  <si>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</si>
  <si>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</si>
  <si>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</si>
  <si>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</si>
  <si>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</si>
  <si>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</si>
  <si>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</si>
  <si>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</si>
  <si>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</si>
  <si>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</si>
  <si>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</si>
  <si>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</si>
  <si>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</si>
  <si>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</si>
  <si>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</si>
  <si>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</si>
  <si>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</si>
  <si>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</si>
  <si>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</si>
  <si>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</si>
  <si>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</si>
  <si>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</si>
  <si>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</si>
  <si>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</si>
  <si>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</si>
  <si>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</si>
  <si>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</si>
  <si>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</si>
  <si>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</si>
  <si>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</si>
  <si>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</si>
  <si>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</si>
  <si>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</si>
  <si>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</si>
  <si>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</si>
  <si>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</si>
  <si>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</si>
  <si>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</si>
  <si>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</si>
  <si>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</si>
  <si>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</si>
  <si>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</si>
  <si>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</si>
  <si>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</si>
  <si>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</si>
  <si>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</si>
  <si>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</si>
  <si>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</si>
  <si>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</si>
  <si>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</si>
  <si>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</si>
  <si>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</si>
  <si>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</si>
  <si>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</si>
  <si>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</si>
  <si>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</si>
  <si>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</si>
  <si>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</si>
  <si>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</si>
  <si>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</si>
  <si>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</si>
  <si>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</si>
  <si>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</si>
  <si>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</si>
  <si>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</si>
  <si>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</si>
  <si>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</si>
  <si>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</si>
  <si>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</si>
  <si>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</si>
  <si>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</si>
  <si>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</si>
  <si>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</si>
  <si>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</si>
  <si>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</si>
  <si>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</si>
  <si>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</si>
  <si>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</si>
  <si>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</si>
  <si>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</si>
  <si>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</si>
  <si>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</si>
  <si>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</si>
  <si>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</si>
  <si>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</si>
  <si>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</si>
  <si>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</si>
  <si>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</si>
  <si>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</si>
  <si>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</si>
  <si>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</si>
  <si>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</si>
  <si>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</si>
  <si>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</si>
  <si>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</si>
  <si>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</si>
  <si>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</si>
  <si>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</si>
  <si>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</si>
  <si>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</si>
  <si>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</si>
  <si>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</si>
  <si>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</si>
  <si>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</si>
  <si>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</si>
  <si>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</si>
  <si>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</si>
  <si>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</si>
  <si>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</si>
  <si>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</si>
  <si>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</si>
  <si>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</si>
  <si>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</si>
  <si>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</si>
  <si>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</si>
  <si>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</si>
  <si>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</si>
  <si>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</si>
  <si>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</si>
  <si>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</si>
  <si>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</si>
  <si>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</si>
  <si>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</si>
  <si>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</si>
  <si>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</si>
  <si>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</si>
  <si>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</si>
  <si>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</si>
  <si>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</si>
  <si>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</si>
  <si>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</si>
  <si>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</si>
  <si>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</si>
  <si>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</si>
  <si>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</si>
  <si>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</si>
  <si>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</si>
  <si>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</si>
  <si>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</si>
  <si>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</si>
  <si>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</si>
  <si>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</si>
  <si>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</si>
  <si>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</si>
  <si>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</si>
  <si>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</si>
  <si>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</si>
  <si>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</si>
  <si>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</si>
  <si>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</si>
  <si>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</si>
  <si>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</si>
  <si>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</si>
  <si>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</si>
  <si>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</si>
  <si>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</si>
  <si>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</si>
  <si>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</si>
  <si>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</si>
  <si>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</si>
  <si>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</si>
  <si>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</si>
  <si>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</si>
  <si>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</si>
  <si>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</si>
  <si>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</si>
  <si>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</si>
  <si>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</si>
  <si>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</si>
  <si>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</si>
  <si>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</si>
  <si>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</si>
  <si>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</si>
  <si>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</si>
  <si>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</si>
  <si>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</si>
  <si>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</si>
  <si>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</si>
  <si>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</si>
  <si>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</si>
  <si>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</si>
  <si>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</si>
  <si>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</si>
  <si>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</si>
  <si>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</si>
  <si>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</si>
  <si>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</si>
  <si>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</si>
  <si>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</si>
  <si>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</si>
  <si>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</si>
  <si>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</si>
  <si>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</si>
  <si>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</si>
  <si>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</si>
  <si>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</si>
  <si>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</si>
  <si>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</si>
  <si>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</si>
  <si>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</si>
  <si>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</si>
  <si>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</si>
  <si>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</si>
  <si>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</si>
  <si>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</si>
  <si>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</si>
  <si>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</si>
  <si>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</si>
  <si>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</si>
  <si>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</si>
  <si>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</si>
  <si>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</si>
  <si>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</si>
  <si>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</si>
  <si>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</si>
  <si>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</si>
  <si>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</si>
  <si>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</si>
  <si>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</si>
  <si>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</si>
  <si>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</si>
  <si>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</si>
  <si>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</si>
  <si>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</si>
  <si>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</si>
  <si>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</si>
  <si>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</si>
  <si>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</si>
  <si>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</si>
  <si>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</si>
  <si>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</si>
  <si>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</si>
  <si>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</si>
  <si>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</si>
  <si>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</si>
  <si>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</si>
  <si>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</si>
  <si>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</si>
  <si>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</si>
  <si>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</si>
  <si>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</si>
  <si>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</si>
  <si>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</si>
  <si>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</si>
  <si>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</si>
  <si>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</si>
  <si>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</si>
  <si>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</si>
  <si>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</si>
  <si>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</si>
  <si>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</si>
  <si>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</si>
  <si>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</si>
  <si>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</si>
  <si>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</si>
  <si>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</si>
  <si>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</si>
  <si>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</si>
  <si>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</si>
  <si>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</si>
  <si>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</si>
  <si>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</si>
  <si>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</si>
  <si>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</si>
  <si>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</si>
  <si>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</si>
  <si>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</si>
  <si>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</si>
  <si>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</si>
  <si>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</si>
  <si>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</si>
  <si>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</si>
  <si>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</si>
  <si>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</si>
  <si>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</si>
  <si>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</si>
  <si>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</si>
  <si>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</si>
  <si>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</si>
  <si>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</si>
  <si>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</si>
  <si>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</si>
  <si>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</si>
  <si>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</si>
  <si>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</si>
  <si>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</si>
  <si>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</si>
  <si>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</si>
  <si>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</si>
  <si>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</si>
  <si>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</si>
  <si>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</si>
  <si>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</si>
  <si>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</si>
  <si>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</si>
  <si>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</si>
  <si>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</si>
  <si>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</si>
  <si>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</si>
  <si>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</si>
  <si>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</si>
  <si>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</si>
  <si>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</si>
  <si>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</si>
  <si>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</si>
  <si>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</si>
  <si>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</si>
  <si>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</si>
  <si>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</si>
  <si>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</si>
  <si>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</si>
  <si>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</si>
  <si>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</si>
  <si>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</si>
  <si>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</si>
  <si>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</si>
  <si>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</si>
  <si>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</si>
  <si>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</si>
  <si>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</si>
  <si>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</si>
  <si>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</si>
  <si>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</si>
  <si>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</si>
  <si>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</si>
  <si>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</si>
  <si>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</si>
  <si>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</si>
  <si>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</si>
  <si>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</si>
  <si>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</si>
  <si>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</si>
  <si>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</si>
  <si>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</si>
  <si>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</si>
  <si>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</si>
  <si>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</si>
  <si>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</si>
  <si>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</si>
  <si>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</si>
  <si>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</si>
  <si>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</si>
  <si>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</si>
  <si>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</si>
  <si>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</si>
  <si>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</si>
  <si>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</si>
  <si>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</si>
  <si>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</si>
  <si>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</si>
  <si>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</si>
  <si>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</si>
  <si>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</si>
  <si>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</si>
  <si>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</si>
  <si>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</si>
  <si>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</si>
  <si>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</si>
  <si>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</si>
  <si>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</si>
  <si>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</si>
  <si>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</si>
  <si>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</si>
  <si>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</si>
  <si>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</si>
  <si>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</si>
  <si>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</si>
  <si>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</si>
  <si>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</si>
  <si>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</si>
  <si>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</si>
  <si>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</si>
  <si>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</si>
  <si>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</si>
  <si>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</si>
  <si>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</si>
  <si>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</si>
  <si>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</si>
  <si>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</si>
  <si>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</si>
  <si>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</si>
  <si>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</si>
  <si>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</si>
  <si>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</si>
  <si>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</si>
  <si>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</si>
  <si>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</si>
  <si>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</si>
  <si>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</si>
  <si>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</si>
  <si>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</si>
  <si>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</si>
  <si>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</si>
  <si>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</si>
  <si>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</si>
  <si>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</si>
  <si>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</si>
  <si>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</si>
  <si>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</si>
  <si>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</si>
  <si>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</si>
  <si>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</si>
  <si>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</si>
  <si>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</si>
  <si>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</si>
  <si>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</si>
  <si>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</si>
  <si>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</si>
  <si>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</si>
  <si>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</si>
  <si>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</si>
  <si>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</si>
  <si>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</si>
  <si>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</si>
  <si>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</si>
  <si>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</si>
  <si>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</si>
  <si>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</si>
  <si>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</si>
  <si>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</si>
  <si>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</si>
  <si>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</si>
  <si>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</si>
  <si>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</si>
  <si>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</si>
  <si>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</si>
  <si>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</si>
  <si>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</si>
  <si>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</si>
  <si>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</si>
  <si>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</si>
  <si>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</si>
  <si>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</si>
  <si>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</si>
  <si>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</si>
  <si>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</si>
  <si>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</si>
  <si>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</si>
  <si>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</si>
  <si>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</si>
  <si>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</si>
  <si>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</si>
  <si>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</si>
  <si>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</si>
  <si>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</si>
  <si>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</si>
  <si>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</si>
  <si>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</si>
  <si>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</si>
  <si>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</si>
  <si>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</si>
  <si>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</si>
  <si>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</si>
  <si>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</si>
  <si>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</si>
  <si>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</si>
  <si>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</si>
  <si>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</si>
  <si>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</si>
  <si>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</si>
  <si>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</si>
  <si>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</si>
  <si>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</si>
  <si>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</si>
  <si>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</si>
  <si>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</si>
  <si>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</si>
  <si>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</si>
  <si>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</si>
  <si>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</si>
  <si>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</si>
  <si>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</si>
  <si>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</si>
  <si>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</si>
  <si>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</si>
  <si>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</si>
  <si>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</si>
  <si>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</si>
  <si>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</si>
  <si>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</si>
  <si>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</si>
  <si>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</si>
  <si>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</si>
  <si>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</si>
  <si>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</si>
  <si>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</si>
  <si>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</si>
  <si>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</si>
  <si>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</si>
  <si>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</si>
  <si>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</si>
  <si>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</si>
  <si>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</si>
  <si>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</si>
  <si>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</si>
  <si>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</si>
  <si>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</si>
  <si>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</si>
  <si>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</si>
  <si>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</si>
  <si>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</si>
  <si>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</si>
  <si>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</si>
  <si>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</si>
  <si>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</si>
  <si>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</si>
  <si>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</si>
  <si>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</si>
  <si>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</si>
  <si>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</si>
  <si>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</si>
  <si>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</si>
  <si>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</si>
  <si>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</si>
  <si>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</si>
  <si>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</si>
  <si>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</si>
  <si>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</si>
  <si>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</si>
  <si>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</si>
  <si>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</si>
  <si>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</si>
  <si>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</si>
  <si>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</si>
  <si>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</si>
  <si>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</si>
  <si>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</si>
  <si>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</si>
  <si>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</si>
  <si>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</si>
  <si>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</si>
  <si>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</si>
  <si>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</si>
  <si>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</si>
  <si>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</si>
  <si>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</si>
  <si>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</si>
  <si>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</si>
  <si>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</si>
  <si>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</si>
  <si>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</si>
  <si>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</si>
  <si>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</si>
  <si>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</si>
  <si>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</si>
  <si>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</si>
  <si>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</si>
  <si>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</si>
  <si>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</si>
  <si>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</si>
  <si>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</si>
  <si>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</si>
  <si>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</si>
  <si>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</si>
  <si>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</si>
  <si>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</si>
  <si>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</si>
  <si>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</si>
  <si>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</si>
  <si>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</si>
  <si>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</si>
  <si>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</si>
  <si>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</si>
  <si>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</si>
  <si>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</si>
  <si>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</si>
  <si>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</si>
  <si>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</si>
  <si>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</si>
  <si>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</si>
  <si>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</si>
  <si>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</si>
  <si>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</si>
  <si>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</si>
  <si>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</si>
  <si>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</si>
  <si>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</si>
  <si>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</si>
  <si>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</si>
  <si>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</si>
  <si>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</si>
  <si>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</si>
  <si>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</si>
  <si>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</si>
  <si>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</si>
  <si>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</si>
  <si>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</si>
  <si>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</si>
  <si>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</si>
  <si>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</si>
  <si>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</si>
  <si>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</si>
  <si>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</si>
  <si>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</si>
  <si>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</si>
  <si>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</si>
  <si>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</si>
  <si>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</si>
  <si>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</si>
  <si>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</si>
  <si>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</si>
  <si>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</si>
  <si>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</si>
  <si>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</si>
  <si>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</si>
  <si>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</si>
  <si>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</si>
  <si>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</si>
  <si>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</si>
  <si>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</si>
  <si>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</si>
  <si>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</si>
  <si>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</si>
  <si>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</si>
  <si>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</si>
  <si>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</si>
  <si>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</si>
  <si>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</si>
  <si>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</si>
  <si>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</si>
  <si>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</si>
  <si>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</si>
  <si>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</si>
  <si>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</si>
  <si>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</si>
  <si>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</si>
  <si>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</si>
  <si>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</si>
  <si>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</si>
  <si>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</si>
  <si>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</si>
  <si>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</si>
  <si>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</si>
  <si>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</si>
  <si>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</si>
  <si>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</si>
  <si>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</si>
  <si>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</si>
  <si>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</si>
  <si>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</si>
  <si>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</si>
  <si>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</si>
  <si>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</si>
  <si>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</si>
  <si>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</si>
  <si>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</si>
  <si>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</si>
  <si>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</si>
  <si>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</si>
  <si>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</si>
  <si>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</si>
  <si>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</si>
  <si>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</si>
  <si>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</si>
  <si>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</si>
  <si>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</si>
  <si>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</si>
  <si>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</si>
  <si>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</si>
  <si>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</si>
  <si>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</si>
  <si>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</si>
  <si>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</si>
  <si>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</si>
  <si>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</si>
  <si>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</si>
  <si>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</si>
  <si>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</si>
  <si>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</si>
  <si>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</si>
  <si>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</si>
  <si>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</si>
  <si>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</si>
  <si>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</si>
  <si>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</si>
  <si>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</si>
  <si>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</si>
  <si>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</si>
  <si>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</si>
  <si>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</si>
  <si>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</si>
  <si>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</si>
  <si>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</si>
  <si>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</si>
  <si>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</si>
  <si>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</si>
  <si>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</si>
  <si>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</si>
  <si>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</si>
  <si>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</si>
  <si>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</si>
  <si>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</si>
  <si>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</si>
  <si>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</si>
  <si>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</si>
  <si>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</si>
  <si>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</si>
  <si>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</si>
  <si>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</si>
  <si>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</si>
  <si>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</si>
  <si>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</si>
  <si>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</si>
  <si>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</si>
  <si>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</si>
  <si>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</si>
  <si>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</si>
  <si>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</si>
  <si>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</si>
  <si>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</si>
  <si>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</si>
  <si>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</si>
  <si>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</si>
  <si>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</si>
  <si>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</si>
  <si>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</si>
  <si>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</si>
  <si>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</si>
  <si>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</si>
  <si>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</si>
  <si>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</si>
  <si>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</si>
  <si>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</si>
  <si>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</si>
  <si>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</si>
  <si>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</si>
  <si>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</si>
  <si>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</si>
  <si>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</si>
  <si>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</si>
  <si>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</si>
  <si>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</si>
  <si>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</si>
  <si>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</si>
  <si>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</si>
  <si>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</si>
  <si>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</si>
  <si>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</si>
  <si>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</si>
  <si>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</si>
  <si>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</si>
  <si>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</si>
  <si>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</si>
  <si>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</si>
  <si>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</si>
  <si>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</si>
  <si>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</si>
  <si>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</si>
  <si>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</si>
  <si>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</si>
  <si>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</si>
  <si>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</si>
  <si>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</si>
  <si>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</si>
  <si>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</si>
  <si>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</si>
  <si>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</si>
  <si>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</si>
  <si>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</si>
  <si>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</si>
  <si>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</si>
  <si>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</si>
  <si>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</si>
  <si>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</si>
  <si>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</si>
  <si>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</si>
  <si>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</si>
  <si>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</si>
  <si>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</si>
  <si>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</si>
  <si>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</si>
  <si>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</si>
  <si>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</si>
  <si>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</si>
  <si>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</si>
  <si>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</si>
  <si>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</si>
  <si>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</si>
  <si>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</si>
  <si>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</si>
  <si>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</si>
  <si>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</si>
  <si>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</si>
  <si>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</si>
  <si>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</si>
  <si>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</si>
  <si>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</si>
  <si>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</si>
  <si>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</si>
  <si>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</si>
  <si>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</si>
  <si>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</si>
  <si>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</si>
  <si>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</si>
  <si>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</si>
  <si>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</si>
  <si>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</si>
  <si>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</si>
  <si>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</si>
  <si>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</si>
  <si>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</si>
  <si>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</si>
  <si>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</si>
  <si>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</si>
  <si>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</si>
  <si>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</si>
  <si>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</si>
  <si>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</si>
  <si>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</si>
  <si>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</si>
  <si>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</si>
  <si>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</si>
  <si>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</si>
  <si>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</si>
  <si>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</si>
  <si>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</si>
  <si>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</si>
  <si>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</si>
  <si>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</si>
  <si>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</si>
  <si>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</si>
  <si>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</si>
  <si>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</si>
  <si>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</si>
  <si>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</si>
  <si>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</si>
  <si>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</si>
  <si>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</si>
  <si>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</si>
  <si>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</si>
  <si>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</si>
  <si>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</si>
  <si>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</si>
  <si>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</si>
  <si>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</si>
  <si>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</si>
  <si>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</si>
  <si>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</si>
  <si>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</si>
  <si>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</si>
  <si>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</si>
  <si>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</si>
  <si>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</si>
  <si>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</si>
  <si>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</si>
  <si>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</si>
  <si>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</si>
  <si>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</si>
  <si>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</si>
  <si>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</si>
  <si>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</si>
  <si>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</si>
  <si>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</si>
  <si>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</si>
  <si>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</si>
  <si>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</si>
  <si>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</si>
  <si>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</si>
  <si>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</si>
  <si>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</si>
  <si>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</si>
  <si>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</si>
  <si>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</si>
  <si>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</si>
  <si>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</si>
  <si>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</si>
  <si>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</si>
  <si>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</si>
  <si>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</si>
  <si>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</si>
  <si>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</si>
  <si>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</si>
  <si>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</si>
  <si>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</si>
  <si>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</si>
  <si>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</si>
  <si>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</si>
  <si>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</si>
  <si>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</si>
  <si>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</si>
  <si>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</si>
  <si>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</si>
  <si>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</si>
  <si>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</si>
  <si>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</si>
  <si>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</si>
  <si>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</si>
  <si>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</si>
  <si>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</si>
  <si>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</si>
  <si>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</si>
  <si>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</si>
  <si>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</si>
  <si>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</si>
  <si>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</si>
  <si>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</si>
  <si>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</si>
  <si>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</si>
  <si>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</si>
  <si>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</si>
  <si>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</si>
  <si>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</si>
  <si>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</si>
  <si>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</si>
  <si>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</si>
  <si>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</si>
  <si>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</si>
  <si>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</si>
  <si>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</si>
  <si>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</si>
  <si>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</si>
  <si>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</si>
  <si>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</si>
  <si>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</si>
  <si>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</si>
  <si>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</si>
  <si>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</si>
  <si>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</si>
  <si>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</si>
  <si>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</si>
  <si>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</si>
  <si>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</si>
  <si>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</si>
  <si>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</si>
  <si>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</si>
  <si>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</si>
  <si>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</si>
  <si>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</si>
  <si>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</si>
  <si>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</si>
  <si>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</si>
  <si>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</si>
  <si>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</si>
  <si>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</si>
  <si>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</si>
  <si>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</si>
  <si>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</si>
  <si>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</si>
  <si>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</si>
  <si>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</si>
  <si>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</si>
  <si>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</si>
  <si>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</si>
  <si>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</si>
  <si>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</si>
  <si>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</si>
  <si>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</si>
  <si>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</si>
  <si>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</si>
  <si>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</si>
  <si>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</si>
  <si>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</si>
  <si>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</si>
  <si>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</si>
  <si>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</si>
  <si>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</si>
  <si>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</si>
  <si>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</si>
  <si>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</si>
  <si>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</si>
  <si>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</si>
  <si>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</si>
  <si>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</si>
  <si>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</si>
  <si>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</si>
  <si>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</si>
  <si>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</si>
  <si>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</si>
  <si>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</si>
  <si>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</si>
  <si>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</si>
  <si>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</si>
  <si>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</si>
  <si>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</si>
  <si>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</si>
  <si>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</si>
  <si>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</si>
  <si>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</si>
  <si>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</si>
  <si>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</si>
  <si>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</si>
  <si>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</si>
  <si>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</si>
  <si>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</si>
  <si>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</si>
  <si>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</si>
  <si>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</si>
  <si>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</si>
  <si>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</si>
  <si>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</si>
  <si>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</si>
  <si>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</si>
  <si>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</si>
  <si>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</si>
  <si>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</si>
  <si>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</si>
  <si>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</si>
  <si>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</si>
  <si>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</si>
  <si>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</si>
  <si>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</si>
  <si>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</si>
  <si>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</si>
  <si>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</si>
  <si>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</si>
  <si>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</si>
  <si>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</si>
  <si>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</si>
  <si>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</si>
  <si>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</si>
  <si>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</si>
  <si>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</si>
  <si>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</si>
  <si>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</si>
  <si>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</si>
  <si>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</si>
  <si>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</si>
  <si>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</si>
  <si>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</si>
  <si>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</si>
  <si>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</si>
  <si>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</si>
  <si>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</si>
  <si>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</si>
  <si>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</si>
  <si>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</si>
  <si>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</si>
  <si>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</si>
  <si>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</si>
  <si>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</si>
  <si>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</si>
  <si>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</si>
  <si>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</si>
  <si>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</si>
  <si>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</si>
  <si>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</si>
  <si>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</si>
  <si>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</si>
  <si>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</si>
  <si>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</si>
  <si>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</si>
  <si>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</si>
  <si>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</si>
  <si>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</si>
  <si>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</si>
  <si>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</si>
  <si>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</si>
  <si>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</si>
  <si>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</si>
  <si>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</si>
  <si>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</si>
  <si>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</si>
  <si>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</si>
  <si>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</si>
  <si>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</si>
  <si>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</si>
  <si>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</si>
  <si>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</si>
  <si>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</si>
  <si>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</si>
  <si>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</si>
  <si>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</si>
  <si>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</si>
  <si>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</si>
  <si>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</si>
  <si>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</si>
  <si>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</si>
  <si>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</si>
  <si>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</si>
  <si>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</si>
  <si>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</si>
  <si>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</si>
  <si>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</si>
  <si>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</si>
  <si>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</si>
  <si>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</si>
  <si>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</si>
  <si>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</si>
  <si>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</si>
  <si>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</si>
  <si>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</si>
  <si>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</si>
  <si>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</si>
  <si>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</si>
  <si>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</si>
  <si>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</si>
  <si>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</si>
  <si>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</si>
  <si>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</si>
  <si>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</si>
  <si>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</si>
  <si>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</si>
  <si>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</si>
  <si>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</si>
  <si>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</si>
  <si>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</si>
  <si>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</si>
  <si>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</si>
  <si>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</si>
  <si>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</si>
  <si>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</si>
  <si>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</si>
  <si>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</si>
  <si>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</si>
  <si>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</si>
  <si>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</si>
  <si>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</si>
  <si>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</si>
  <si>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</si>
  <si>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</si>
  <si>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</si>
  <si>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</si>
  <si>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</si>
  <si>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</si>
  <si>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</si>
  <si>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</si>
  <si>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</si>
  <si>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</si>
  <si>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</si>
  <si>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</si>
  <si>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</si>
  <si>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</si>
  <si>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</si>
  <si>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</si>
  <si>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</si>
  <si>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</si>
  <si>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</si>
  <si>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</si>
  <si>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</si>
  <si>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</si>
  <si>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</si>
  <si>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</si>
  <si>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</si>
  <si>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</si>
  <si>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</si>
  <si>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</si>
  <si>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</si>
  <si>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</si>
  <si>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</si>
  <si>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</si>
  <si>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</si>
  <si>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</si>
  <si>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</si>
  <si>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</si>
  <si>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</si>
  <si>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</si>
  <si>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</si>
  <si>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</si>
  <si>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</si>
  <si>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</si>
  <si>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</si>
  <si>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</si>
  <si>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</si>
  <si>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</si>
  <si>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</si>
  <si>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</si>
  <si>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</si>
  <si>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</si>
  <si>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</si>
  <si>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</si>
  <si>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</si>
  <si>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</si>
  <si>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</si>
  <si>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</si>
  <si>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</si>
  <si>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</si>
  <si>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</si>
  <si>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</si>
  <si>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</si>
  <si>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</si>
  <si>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</si>
  <si>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</si>
  <si>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</si>
  <si>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</si>
  <si>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</si>
  <si>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</si>
  <si>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</si>
  <si>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</si>
  <si>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</si>
  <si>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</si>
  <si>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</si>
  <si>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</si>
  <si>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</si>
  <si>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</si>
  <si>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</si>
  <si>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</si>
  <si>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</si>
  <si>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</si>
  <si>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</si>
  <si>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</si>
  <si>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</si>
  <si>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</si>
  <si>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</si>
  <si>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</si>
  <si>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</si>
  <si>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</si>
  <si>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</si>
  <si>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</si>
  <si>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</si>
  <si>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</si>
  <si>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</si>
  <si>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</si>
  <si>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</si>
  <si>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</si>
  <si>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</si>
  <si>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</si>
  <si>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</si>
  <si>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</si>
  <si>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</si>
  <si>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</si>
  <si>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</si>
  <si>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</si>
  <si>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</si>
  <si>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</si>
  <si>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</si>
  <si>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</si>
  <si>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</si>
  <si>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</si>
  <si>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</si>
  <si>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</si>
  <si>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</si>
  <si>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</si>
  <si>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</si>
  <si>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</si>
  <si>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</si>
  <si>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</si>
  <si>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</si>
  <si>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</si>
  <si>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</si>
  <si>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</si>
  <si>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</si>
  <si>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</si>
  <si>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</si>
  <si>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</si>
  <si>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</si>
  <si>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</si>
  <si>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</si>
  <si>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</si>
  <si>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</si>
  <si>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</si>
  <si>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</si>
  <si>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</si>
  <si>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</si>
  <si>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</si>
  <si>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</si>
  <si>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</si>
  <si>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</si>
  <si>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</si>
  <si>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</si>
  <si>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</si>
  <si>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</si>
  <si>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</si>
  <si>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</si>
  <si>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</si>
  <si>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</si>
  <si>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</si>
  <si>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</si>
  <si>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</si>
  <si>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</si>
  <si>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</si>
  <si>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</si>
  <si>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</si>
  <si>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</si>
  <si>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</si>
  <si>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</si>
  <si>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</si>
  <si>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</si>
  <si>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</si>
  <si>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</si>
  <si>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</si>
  <si>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</si>
  <si>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</si>
  <si>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</si>
  <si>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</si>
  <si>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</si>
  <si>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</si>
  <si>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</si>
  <si>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</si>
  <si>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</si>
  <si>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</si>
  <si>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</si>
  <si>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</si>
  <si>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</si>
  <si>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</si>
  <si>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</si>
  <si>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</si>
  <si>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</si>
  <si>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</si>
  <si>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</si>
  <si>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</si>
  <si>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</si>
  <si>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</si>
  <si>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</si>
  <si>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</si>
  <si>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</si>
  <si>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</si>
  <si>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</si>
  <si>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</si>
  <si>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</si>
  <si>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</si>
  <si>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</si>
  <si>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</si>
  <si>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</si>
  <si>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</si>
  <si>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</si>
  <si>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</si>
  <si>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</si>
  <si>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</si>
  <si>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</si>
  <si>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</si>
  <si>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</si>
  <si>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</si>
  <si>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</si>
  <si>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</si>
  <si>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</si>
  <si>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</si>
  <si>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</si>
  <si>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</si>
  <si>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</si>
  <si>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</si>
  <si>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</si>
  <si>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</si>
  <si>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</si>
  <si>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</si>
  <si>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</si>
  <si>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</si>
  <si>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</si>
  <si>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</si>
  <si>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</si>
  <si>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</si>
  <si>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</si>
  <si>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</si>
  <si>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</si>
  <si>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</si>
  <si>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</si>
  <si>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</si>
  <si>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</si>
  <si>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</si>
  <si>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</si>
  <si>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</si>
  <si>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</si>
  <si>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</si>
  <si>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</si>
  <si>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</si>
  <si>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</si>
  <si>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</si>
  <si>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</si>
  <si>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</si>
  <si>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</si>
  <si>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</si>
  <si>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</si>
  <si>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</si>
  <si>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</si>
  <si>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</si>
  <si>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</si>
  <si>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</si>
  <si>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</si>
  <si>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</si>
  <si>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</si>
  <si>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</si>
  <si>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</si>
  <si>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</si>
  <si>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</si>
  <si>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</si>
  <si>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</si>
  <si>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</si>
  <si>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</si>
  <si>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</si>
  <si>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</si>
  <si>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</si>
  <si>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</si>
  <si>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</si>
  <si>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</si>
  <si>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</si>
  <si>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</si>
  <si>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</si>
  <si>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</si>
  <si>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</si>
  <si>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</si>
  <si>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</si>
  <si>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</si>
  <si>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</si>
  <si>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</si>
  <si>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</si>
  <si>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</si>
  <si>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</si>
  <si>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</si>
  <si>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</si>
  <si>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</si>
  <si>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</si>
  <si>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</si>
  <si>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</si>
  <si>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</si>
  <si>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</si>
  <si>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</si>
  <si>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</si>
  <si>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</si>
  <si>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</si>
  <si>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</si>
  <si>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</si>
  <si>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</si>
  <si>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</si>
  <si>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</si>
  <si>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</si>
  <si>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</si>
  <si>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</si>
  <si>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</si>
  <si>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</si>
  <si>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</si>
  <si>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</si>
  <si>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</si>
  <si>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</si>
  <si>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</si>
  <si>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</si>
  <si>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</si>
  <si>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</si>
  <si>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</si>
  <si>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</si>
  <si>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</si>
  <si>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</si>
  <si>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</si>
  <si>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</si>
  <si>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</si>
  <si>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</si>
  <si>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</si>
  <si>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</si>
  <si>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</si>
  <si>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</si>
  <si>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</si>
  <si>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</si>
  <si>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</si>
  <si>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</si>
  <si>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</si>
  <si>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</si>
  <si>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</si>
  <si>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</si>
  <si>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</si>
  <si>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</si>
  <si>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</si>
  <si>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</si>
  <si>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</si>
  <si>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</si>
  <si>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</si>
  <si>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</si>
  <si>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</si>
  <si>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</si>
  <si>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</si>
  <si>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</si>
  <si>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</si>
  <si>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</si>
  <si>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</si>
  <si>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</si>
  <si>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</si>
  <si>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</si>
  <si>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</si>
  <si>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</si>
  <si>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</si>
  <si>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</si>
  <si>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</si>
  <si>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</si>
  <si>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</si>
  <si>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</si>
  <si>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</si>
  <si>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</si>
  <si>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</si>
  <si>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</si>
  <si>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</si>
  <si>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</si>
  <si>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</si>
  <si>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</si>
  <si>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</si>
  <si>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</si>
  <si>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</si>
  <si>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</si>
  <si>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</si>
  <si>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</si>
  <si>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</si>
  <si>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</si>
  <si>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</si>
  <si>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</si>
  <si>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</si>
  <si>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</si>
  <si>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</si>
  <si>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</si>
  <si>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</si>
  <si>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</si>
  <si>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</si>
  <si>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</si>
  <si>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</si>
  <si>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</si>
  <si>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</si>
  <si>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</si>
  <si>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</si>
  <si>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</si>
  <si>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</si>
  <si>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</si>
  <si>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</si>
  <si>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</si>
  <si>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</si>
  <si>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</si>
  <si>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</si>
  <si>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</si>
  <si>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</si>
  <si>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</si>
  <si>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</si>
  <si>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</si>
  <si>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</si>
  <si>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</si>
  <si>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</si>
  <si>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</si>
  <si>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</si>
  <si>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</si>
  <si>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</si>
  <si>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</si>
  <si>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</si>
  <si>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</si>
  <si>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</si>
  <si>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</si>
  <si>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</si>
  <si>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</si>
  <si>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</si>
  <si>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</si>
  <si>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</si>
  <si>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</si>
  <si>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</si>
  <si>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</si>
  <si>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</si>
  <si>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</si>
  <si>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</si>
  <si>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</si>
  <si>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</si>
  <si>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</si>
  <si>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</si>
  <si>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</si>
  <si>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</si>
  <si>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</si>
  <si>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</si>
  <si>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</si>
  <si>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</si>
  <si>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</si>
  <si>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</si>
  <si>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</si>
  <si>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</si>
  <si>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</si>
  <si>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</si>
  <si>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</si>
  <si>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</si>
  <si>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</si>
  <si>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</si>
  <si>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</si>
  <si>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</si>
  <si>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</si>
  <si>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</si>
  <si>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</si>
  <si>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</si>
  <si>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</si>
  <si>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</si>
  <si>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</si>
  <si>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</si>
  <si>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</si>
  <si>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</si>
  <si>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</si>
  <si>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</si>
  <si>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</si>
  <si>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</si>
  <si>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</si>
  <si>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</si>
  <si>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</si>
  <si>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</si>
  <si>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</si>
  <si>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</si>
  <si>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</si>
  <si>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</si>
  <si>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</si>
  <si>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</si>
  <si>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</si>
  <si>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</si>
  <si>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</si>
  <si>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</si>
  <si>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</si>
  <si>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</si>
  <si>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</si>
  <si>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</si>
  <si>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</si>
  <si>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</si>
  <si>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</si>
  <si>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</si>
  <si>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</si>
  <si>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</si>
  <si>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</si>
  <si>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</si>
  <si>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</si>
  <si>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</si>
  <si>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</si>
  <si>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</si>
  <si>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</si>
  <si>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</si>
  <si>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</si>
  <si>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</si>
  <si>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</si>
  <si>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</si>
  <si>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</si>
  <si>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</si>
  <si>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</si>
  <si>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</si>
  <si>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</si>
  <si>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</si>
  <si>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</si>
  <si>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</si>
  <si>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</si>
  <si>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</si>
  <si>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</si>
  <si>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</si>
  <si>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</si>
  <si>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</si>
  <si>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</si>
  <si>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</si>
  <si>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</si>
  <si>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</si>
  <si>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</si>
  <si>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</si>
  <si>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</si>
  <si>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</si>
  <si>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</si>
  <si>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</si>
  <si>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</si>
  <si>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</si>
  <si>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</si>
  <si>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</si>
  <si>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</si>
  <si>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</si>
  <si>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</si>
  <si>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</si>
  <si>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</si>
  <si>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</si>
  <si>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</si>
  <si>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</si>
  <si>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</si>
  <si>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</si>
  <si>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</si>
  <si>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</si>
  <si>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</si>
  <si>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</si>
  <si>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</si>
  <si>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</si>
  <si>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</si>
  <si>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</si>
  <si>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</si>
  <si>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</si>
  <si>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</si>
  <si>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</si>
  <si>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</si>
  <si>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</si>
  <si>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</si>
  <si>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</si>
  <si>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</si>
  <si>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</si>
  <si>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</si>
  <si>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</si>
  <si>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</si>
  <si>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</si>
  <si>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</si>
  <si>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</si>
  <si>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</si>
  <si>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</si>
  <si>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</si>
  <si>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</si>
  <si>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</si>
  <si>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</si>
  <si>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</si>
  <si>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</si>
  <si>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</si>
  <si>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</si>
  <si>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</si>
  <si>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</si>
  <si>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</si>
  <si>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</si>
  <si>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</si>
  <si>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</si>
  <si>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</si>
  <si>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</si>
  <si>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</si>
  <si>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</si>
  <si>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</si>
  <si>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</si>
  <si>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</si>
  <si>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</si>
  <si>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</si>
  <si>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</si>
  <si>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</si>
  <si>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</si>
  <si>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</si>
  <si>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</si>
  <si>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</si>
  <si>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</si>
  <si>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</si>
  <si>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</si>
  <si>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</si>
  <si>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</si>
  <si>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</si>
  <si>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</si>
  <si>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</si>
  <si>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</si>
  <si>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</si>
  <si>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</si>
  <si>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</si>
  <si>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</si>
  <si>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</si>
  <si>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</si>
  <si>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</si>
  <si>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</si>
  <si>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</si>
  <si>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</si>
  <si>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</si>
  <si>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</si>
  <si>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</si>
  <si>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</si>
  <si>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</si>
  <si>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</si>
  <si>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</si>
  <si>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</si>
  <si>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</si>
  <si>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</si>
  <si>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</si>
  <si>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</si>
  <si>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</si>
  <si>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</si>
  <si>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</si>
  <si>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</si>
  <si>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</si>
  <si>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</si>
  <si>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</si>
  <si>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</si>
  <si>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</si>
  <si>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</si>
  <si>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</si>
  <si>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</si>
  <si>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</si>
  <si>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</si>
  <si>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</si>
  <si>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</si>
  <si>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</si>
  <si>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</si>
  <si>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</si>
  <si>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</si>
  <si>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</si>
  <si>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</si>
  <si>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</si>
  <si>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</si>
  <si>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</si>
  <si>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</si>
  <si>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</si>
  <si>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</si>
  <si>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</si>
  <si>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</si>
  <si>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</si>
  <si>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</si>
  <si>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</si>
  <si>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</si>
  <si>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</si>
  <si>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</si>
  <si>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</si>
  <si>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</si>
  <si>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</si>
  <si>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</si>
  <si>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</si>
  <si>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</si>
  <si>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</si>
  <si>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</si>
  <si>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</si>
  <si>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</si>
  <si>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</si>
  <si>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</si>
  <si>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</si>
  <si>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</si>
  <si>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</si>
  <si>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</si>
  <si>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</si>
  <si>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</si>
  <si>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</si>
  <si>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</si>
  <si>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</si>
  <si>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</si>
  <si>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</si>
  <si>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</si>
  <si>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</si>
  <si>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</si>
  <si>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</si>
  <si>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</si>
  <si>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</si>
  <si>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</si>
  <si>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</si>
  <si>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</si>
  <si>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</si>
  <si>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</si>
  <si>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</si>
  <si>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</si>
  <si>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</si>
  <si>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</si>
  <si>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</si>
  <si>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</si>
  <si>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</si>
  <si>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</si>
  <si>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</si>
  <si>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</si>
  <si>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</si>
  <si>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</si>
  <si>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</si>
  <si>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</si>
  <si>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</si>
  <si>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</si>
  <si>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</si>
  <si>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</si>
  <si>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</si>
  <si>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</si>
  <si>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</si>
  <si>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</si>
  <si>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</si>
  <si>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</si>
  <si>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</si>
  <si>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</si>
  <si>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</si>
  <si>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</si>
  <si>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</si>
  <si>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</si>
  <si>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</si>
  <si>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</si>
  <si>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</si>
  <si>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</si>
  <si>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</si>
  <si>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</si>
  <si>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</si>
  <si>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</si>
  <si>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</si>
  <si>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</si>
  <si>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</si>
  <si>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</si>
  <si>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</si>
  <si>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</si>
  <si>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</si>
  <si>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</si>
  <si>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</si>
  <si>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</si>
  <si>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</si>
  <si>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</si>
  <si>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</si>
  <si>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</si>
  <si>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</si>
  <si>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</si>
  <si>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</si>
  <si>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</si>
  <si>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</si>
  <si>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</si>
  <si>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</si>
  <si>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</si>
  <si>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</si>
  <si>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</si>
  <si>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</si>
  <si>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</si>
  <si>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</si>
  <si>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</si>
  <si>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</si>
  <si>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</si>
  <si>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</si>
  <si>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</si>
  <si>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</si>
  <si>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</si>
  <si>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</si>
  <si>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</si>
  <si>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</si>
  <si>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</si>
  <si>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</si>
  <si>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</si>
  <si>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</si>
  <si>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</si>
  <si>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</si>
  <si>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</si>
  <si>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</si>
  <si>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</si>
  <si>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</si>
  <si>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</si>
  <si>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</si>
  <si>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</si>
  <si>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</si>
  <si>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</si>
  <si>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</si>
  <si>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</si>
  <si>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</si>
  <si>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</si>
  <si>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</si>
  <si>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</si>
  <si>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</si>
  <si>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</si>
  <si>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</si>
  <si>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</si>
  <si>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</si>
  <si>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</si>
  <si>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</si>
  <si>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</si>
  <si>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</si>
  <si>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</si>
  <si>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</si>
  <si>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</si>
  <si>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</si>
  <si>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</si>
  <si>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</si>
  <si>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</si>
  <si>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</si>
  <si>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</si>
  <si>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</si>
  <si>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</si>
  <si>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</si>
  <si>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</si>
  <si>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</si>
  <si>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</si>
  <si>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</si>
  <si>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</si>
  <si>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</si>
  <si>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</si>
  <si>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</si>
  <si>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</si>
  <si>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</si>
  <si>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</si>
  <si>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</si>
  <si>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</si>
  <si>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</si>
  <si>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</si>
  <si>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</si>
  <si>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</si>
  <si>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</si>
  <si>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</si>
  <si>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</si>
  <si>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</si>
  <si>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</si>
  <si>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</si>
  <si>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</si>
  <si>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</si>
  <si>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</si>
  <si>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</si>
  <si>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</si>
  <si>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</si>
  <si>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</si>
  <si>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</si>
  <si>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</si>
  <si>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</si>
  <si>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</si>
  <si>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</si>
  <si>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</si>
  <si>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</si>
  <si>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</si>
  <si>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</si>
  <si>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</si>
  <si>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</si>
  <si>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</si>
  <si>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</si>
  <si>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</si>
  <si>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</si>
  <si>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</si>
  <si>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</si>
  <si>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</si>
  <si>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</si>
  <si>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</si>
  <si>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</si>
  <si>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</si>
  <si>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</si>
  <si>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</si>
  <si>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</si>
  <si>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</si>
  <si>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</si>
  <si>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</si>
  <si>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</si>
  <si>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</si>
  <si>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</si>
  <si>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</si>
  <si>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</si>
  <si>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</si>
  <si>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</si>
  <si>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</si>
  <si>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</si>
  <si>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</si>
  <si>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</si>
  <si>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</si>
  <si>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</si>
  <si>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</si>
  <si>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</si>
  <si>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</si>
  <si>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</si>
  <si>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</si>
  <si>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</si>
  <si>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</si>
  <si>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</si>
  <si>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</si>
  <si>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</si>
  <si>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</si>
  <si>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</si>
  <si>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</si>
  <si>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</si>
  <si>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</si>
  <si>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</si>
  <si>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</si>
  <si>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</si>
  <si>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</si>
  <si>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</si>
  <si>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</si>
  <si>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</si>
  <si>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</si>
  <si>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</si>
  <si>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</si>
  <si>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</si>
  <si>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</si>
  <si>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</si>
  <si>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</si>
  <si>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</si>
  <si>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</si>
  <si>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</si>
  <si>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</si>
  <si>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</si>
  <si>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</si>
  <si>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</si>
  <si>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</si>
  <si>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</si>
  <si>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</si>
  <si>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</si>
  <si>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</si>
  <si>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</si>
  <si>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</si>
  <si>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</si>
  <si>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</si>
  <si>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</si>
  <si>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</si>
  <si>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</si>
  <si>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</si>
  <si>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</si>
  <si>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</si>
  <si>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</si>
  <si>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</si>
  <si>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</si>
  <si>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</si>
  <si>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</si>
  <si>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</si>
  <si>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</si>
  <si>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</si>
  <si>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</si>
  <si>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</si>
  <si>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</si>
  <si>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</si>
  <si>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</si>
  <si>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</si>
  <si>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</si>
  <si>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</si>
  <si>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</si>
  <si>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</si>
  <si>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</si>
  <si>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</si>
  <si>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</si>
  <si>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</si>
  <si>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</si>
  <si>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</si>
  <si>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</si>
  <si>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</si>
  <si>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</si>
  <si>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</si>
  <si>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</si>
  <si>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</si>
  <si>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</si>
  <si>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</si>
  <si>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</si>
  <si>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</si>
  <si>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</si>
  <si>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</si>
  <si>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</si>
  <si>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</si>
  <si>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</si>
  <si>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</si>
  <si>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</si>
  <si>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</si>
  <si>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</si>
  <si>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</si>
  <si>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</si>
  <si>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</si>
  <si>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</si>
  <si>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</si>
  <si>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</si>
  <si>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</si>
  <si>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</si>
  <si>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</si>
  <si>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</si>
  <si>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</si>
  <si>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</si>
  <si>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</si>
  <si>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</si>
  <si>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</si>
  <si>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</si>
  <si>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</si>
  <si>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</si>
  <si>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</si>
  <si>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</si>
  <si>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</si>
  <si>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</si>
  <si>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</si>
  <si>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</si>
  <si>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</si>
  <si>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</si>
  <si>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</si>
  <si>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</si>
  <si>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</si>
  <si>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</si>
  <si>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</si>
  <si>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</si>
  <si>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</si>
  <si>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</si>
  <si>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</si>
  <si>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</si>
  <si>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</si>
  <si>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</si>
  <si>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</si>
  <si>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</si>
  <si>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</si>
  <si>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</si>
  <si>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</si>
  <si>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</si>
  <si>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</si>
  <si>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</si>
  <si>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</si>
  <si>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</si>
  <si>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</si>
  <si>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</si>
  <si>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</si>
  <si>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</si>
  <si>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</si>
  <si>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</si>
  <si>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</si>
  <si>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</si>
  <si>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</si>
  <si>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</si>
  <si>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</si>
  <si>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</si>
  <si>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</si>
  <si>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</si>
  <si>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</si>
  <si>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</si>
  <si>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</si>
  <si>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</si>
  <si>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</si>
  <si>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</si>
  <si>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</si>
  <si>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</si>
  <si>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</si>
  <si>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</si>
  <si>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</si>
  <si>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</si>
  <si>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</si>
  <si>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</si>
  <si>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</si>
  <si>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</si>
  <si>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</si>
  <si>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</si>
  <si>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</si>
  <si>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</si>
  <si>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</si>
  <si>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</si>
  <si>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</si>
  <si>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</si>
  <si>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</si>
  <si>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</si>
  <si>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</si>
  <si>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</si>
  <si>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</si>
  <si>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</si>
  <si>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</si>
  <si>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</si>
  <si>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</si>
  <si>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</si>
  <si>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</si>
  <si>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</si>
  <si>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</si>
  <si>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</si>
  <si>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</si>
  <si>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</si>
  <si>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</si>
  <si>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</si>
  <si>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</si>
  <si>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</si>
  <si>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</si>
  <si>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</si>
  <si>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</si>
  <si>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</si>
  <si>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</si>
  <si>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</si>
  <si>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</si>
  <si>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</si>
  <si>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</si>
  <si>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</si>
  <si>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</si>
  <si>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</si>
  <si>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</si>
  <si>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</si>
  <si>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</si>
  <si>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</si>
  <si>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</si>
  <si>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</si>
  <si>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</si>
  <si>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</si>
  <si>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</si>
  <si>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</si>
  <si>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</si>
  <si>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</si>
  <si>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</si>
  <si>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</si>
  <si>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</si>
  <si>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</si>
  <si>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</si>
  <si>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</si>
  <si>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</si>
  <si>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</si>
  <si>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</si>
  <si>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</si>
  <si>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</si>
  <si>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</si>
  <si>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</si>
  <si>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</si>
  <si>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</si>
  <si>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</si>
  <si>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</si>
  <si>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</si>
  <si>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</si>
  <si>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</si>
  <si>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</si>
  <si>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</si>
  <si>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</si>
  <si>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</si>
  <si>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</si>
  <si>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</si>
  <si>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</si>
  <si>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</si>
  <si>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</si>
  <si>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</si>
  <si>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</si>
  <si>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</si>
  <si>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</si>
  <si>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</si>
  <si>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</si>
  <si>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</si>
  <si>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</si>
  <si>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</si>
  <si>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</si>
  <si>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</si>
  <si>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</si>
  <si>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</si>
  <si>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</si>
  <si>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</si>
  <si>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</si>
  <si>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</si>
  <si>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</si>
  <si>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</si>
  <si>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</si>
  <si>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</si>
  <si>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</si>
  <si>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</si>
  <si>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</si>
  <si>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</si>
  <si>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</si>
  <si>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</si>
  <si>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</si>
  <si>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</si>
  <si>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</si>
  <si>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</si>
  <si>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</si>
  <si>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</si>
  <si>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</si>
  <si>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</si>
  <si>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</si>
  <si>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</si>
  <si>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</si>
  <si>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</si>
  <si>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</si>
  <si>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</si>
  <si>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</si>
  <si>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</si>
  <si>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</si>
  <si>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</si>
  <si>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</si>
  <si>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</si>
  <si>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</si>
  <si>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</si>
  <si>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</si>
  <si>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</si>
  <si>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</si>
  <si>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</si>
  <si>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</si>
  <si>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</si>
  <si>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</si>
  <si>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</si>
  <si>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</si>
  <si>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</si>
  <si>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</si>
  <si>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</si>
  <si>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</si>
  <si>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</si>
  <si>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</si>
  <si>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</si>
  <si>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</si>
  <si>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</si>
  <si>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</si>
  <si>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</si>
  <si>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</si>
  <si>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</si>
  <si>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</si>
  <si>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</si>
  <si>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</si>
  <si>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</si>
  <si>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</si>
  <si>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</si>
  <si>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</si>
  <si>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</si>
  <si>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</si>
  <si>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</si>
  <si>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</si>
  <si>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</si>
  <si>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</si>
  <si>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</si>
  <si>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</si>
  <si>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</si>
  <si>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</si>
  <si>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</si>
  <si>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</si>
  <si>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</si>
  <si>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</si>
  <si>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</si>
  <si>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</si>
  <si>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</si>
  <si>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</si>
  <si>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</si>
  <si>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</si>
  <si>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</si>
  <si>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</si>
  <si>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</si>
  <si>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</si>
  <si>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</si>
  <si>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</si>
  <si>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</si>
  <si>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</si>
  <si>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</si>
  <si>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</si>
  <si>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</si>
  <si>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</si>
  <si>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</si>
  <si>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</si>
  <si>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</si>
  <si>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</si>
  <si>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</si>
  <si>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</si>
  <si>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</si>
  <si>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</si>
  <si>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</si>
  <si>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</si>
  <si>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</si>
  <si>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</si>
  <si>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</si>
  <si>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</si>
  <si>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</si>
  <si>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</si>
  <si>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</si>
  <si>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</si>
  <si>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</si>
  <si>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</si>
  <si>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</si>
  <si>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</si>
  <si>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</si>
  <si>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</si>
  <si>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</si>
  <si>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</si>
  <si>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</si>
  <si>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</si>
  <si>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</si>
  <si>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</si>
  <si>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</si>
  <si>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</si>
  <si>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</si>
  <si>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</si>
  <si>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</si>
  <si>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</si>
  <si>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</si>
  <si>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</si>
  <si>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</si>
  <si>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</si>
  <si>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</si>
  <si>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</si>
  <si>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</si>
  <si>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</si>
  <si>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</si>
  <si>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</si>
  <si>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</si>
  <si>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</si>
  <si>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</si>
  <si>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</si>
  <si>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</si>
  <si>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</si>
  <si>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</si>
  <si>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</si>
  <si>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</si>
  <si>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</si>
  <si>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</si>
  <si>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</si>
  <si>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</si>
  <si>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</si>
  <si>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</si>
  <si>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</si>
  <si>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</si>
  <si>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</si>
  <si>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</si>
  <si>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</si>
  <si>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</si>
  <si>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</si>
  <si>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</si>
  <si>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</si>
  <si>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</si>
  <si>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</si>
  <si>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</si>
  <si>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</si>
  <si>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</si>
  <si>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</si>
  <si>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</si>
  <si>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</si>
  <si>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</si>
  <si>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</si>
  <si>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</si>
  <si>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</si>
  <si>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</si>
  <si>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</si>
  <si>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</si>
  <si>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</si>
  <si>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</si>
  <si>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</si>
  <si>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</si>
  <si>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</si>
  <si>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</si>
  <si>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</si>
  <si>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</si>
  <si>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</si>
  <si>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</si>
  <si>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</si>
  <si>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</si>
  <si>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</si>
  <si>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</si>
  <si>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</si>
  <si>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</si>
  <si>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</si>
  <si>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</si>
  <si>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</si>
  <si>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</si>
  <si>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</si>
  <si>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</si>
  <si>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</si>
  <si>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</si>
  <si>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</si>
  <si>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</si>
  <si>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</si>
  <si>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</si>
  <si>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</si>
  <si>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</si>
  <si>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</si>
  <si>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</si>
  <si>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</si>
  <si>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</si>
  <si>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</si>
  <si>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</si>
  <si>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</si>
  <si>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</si>
  <si>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</si>
  <si>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</si>
  <si>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</si>
  <si>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</si>
  <si>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</si>
  <si>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</si>
  <si>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</si>
  <si>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</si>
  <si>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</si>
  <si>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</si>
  <si>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</si>
  <si>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</si>
  <si>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</si>
  <si>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</si>
  <si>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</si>
  <si>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</si>
  <si>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</si>
  <si>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</si>
  <si>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</si>
  <si>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</si>
  <si>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</si>
  <si>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</si>
  <si>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</si>
  <si>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</si>
  <si>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</si>
  <si>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</si>
  <si>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</si>
  <si>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</si>
  <si>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</si>
  <si>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</si>
  <si>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</si>
  <si>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</si>
  <si>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</si>
  <si>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</si>
  <si>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</si>
  <si>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</si>
  <si>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</si>
  <si>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</si>
  <si>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</si>
  <si>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</si>
  <si>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</si>
  <si>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</si>
  <si>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</si>
  <si>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</si>
  <si>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</si>
  <si>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</si>
  <si>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</si>
  <si>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</si>
  <si>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</si>
  <si>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</si>
  <si>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</si>
  <si>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</si>
  <si>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</si>
  <si>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</si>
  <si>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</si>
  <si>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</si>
  <si>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</si>
  <si>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</si>
  <si>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</si>
  <si>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</si>
  <si>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</si>
  <si>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</si>
  <si>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</si>
  <si>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</si>
  <si>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</si>
  <si>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</si>
  <si>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</si>
  <si>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</si>
  <si>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</si>
  <si>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</si>
  <si>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</si>
  <si>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</si>
  <si>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</si>
  <si>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</si>
  <si>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</si>
  <si>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</si>
  <si>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</si>
  <si>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</si>
  <si>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</si>
  <si>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</si>
  <si>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</si>
  <si>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</si>
  <si>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</si>
  <si>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</si>
  <si>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</si>
  <si>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</si>
  <si>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</si>
  <si>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</si>
  <si>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</si>
  <si>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</si>
  <si>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</si>
  <si>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</si>
  <si>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</si>
  <si>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</si>
  <si>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</si>
  <si>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</si>
  <si>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</si>
  <si>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</si>
  <si>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</si>
  <si>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</si>
  <si>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</si>
  <si>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</si>
  <si>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</si>
  <si>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</si>
  <si>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</si>
  <si>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</si>
  <si>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</si>
  <si>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</si>
  <si>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</si>
  <si>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</si>
  <si>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</si>
  <si>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</si>
  <si>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</si>
  <si>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</si>
  <si>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</si>
  <si>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</si>
  <si>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</si>
  <si>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</si>
  <si>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</si>
  <si>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</si>
  <si>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</si>
  <si>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</si>
  <si>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</si>
  <si>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</si>
  <si>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</si>
  <si>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</si>
  <si>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</si>
  <si>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</si>
  <si>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</si>
  <si>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</si>
  <si>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</si>
  <si>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</si>
  <si>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</si>
  <si>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</si>
  <si>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</si>
  <si>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</si>
  <si>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</si>
  <si>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</si>
  <si>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</si>
  <si>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</si>
  <si>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</si>
  <si>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</si>
  <si>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</si>
  <si>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</si>
  <si>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</si>
  <si>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</si>
  <si>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</si>
  <si>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</si>
  <si>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</si>
  <si>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</si>
  <si>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</si>
  <si>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</si>
  <si>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</si>
  <si>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</si>
  <si>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</si>
  <si>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</si>
  <si>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</si>
  <si>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</si>
  <si>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</si>
  <si>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</si>
  <si>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</si>
  <si>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</si>
  <si>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</si>
  <si>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</si>
  <si>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</si>
  <si>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</si>
  <si>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</si>
  <si>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</si>
  <si>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</si>
  <si>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</si>
  <si>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</si>
  <si>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</si>
  <si>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</si>
  <si>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</si>
  <si>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</si>
  <si>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</si>
  <si>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</si>
  <si>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</si>
  <si>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</si>
  <si>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</si>
  <si>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</si>
  <si>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</si>
  <si>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</si>
  <si>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</si>
  <si>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</si>
  <si>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</si>
  <si>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</si>
  <si>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</si>
  <si>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</si>
  <si>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</si>
  <si>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</si>
  <si>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</si>
  <si>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</si>
  <si>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</si>
  <si>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</si>
  <si>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</si>
  <si>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</si>
  <si>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</si>
  <si>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</si>
  <si>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</si>
  <si>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</si>
  <si>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</si>
  <si>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</si>
  <si>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</si>
  <si>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</si>
  <si>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</si>
  <si>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</si>
  <si>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</si>
  <si>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</si>
  <si>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</si>
  <si>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</si>
  <si>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</si>
  <si>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</si>
  <si>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</si>
  <si>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</si>
  <si>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</si>
  <si>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</si>
  <si>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</si>
  <si>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</si>
  <si>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</si>
  <si>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</si>
  <si>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</si>
  <si>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</si>
  <si>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</si>
  <si>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</si>
  <si>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</si>
  <si>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</si>
  <si>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</si>
  <si>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</si>
  <si>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</si>
  <si>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</si>
  <si>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</si>
  <si>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</si>
  <si>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</si>
  <si>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</si>
  <si>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</si>
  <si>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</si>
  <si>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</si>
  <si>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</si>
  <si>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</si>
  <si>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</si>
  <si>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</si>
  <si>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</si>
  <si>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</si>
  <si>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</si>
  <si>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</si>
  <si>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</si>
  <si>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</si>
  <si>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</si>
  <si>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</si>
  <si>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</si>
  <si>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</si>
  <si>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</si>
  <si>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</si>
  <si>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</si>
  <si>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</si>
  <si>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</si>
  <si>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</si>
  <si>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</si>
  <si>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</si>
  <si>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</si>
  <si>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</si>
  <si>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</si>
  <si>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</si>
  <si>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</si>
  <si>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</si>
  <si>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</si>
  <si>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</si>
  <si>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</si>
  <si>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</si>
  <si>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</si>
  <si>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</si>
  <si>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</si>
  <si>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</si>
  <si>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</si>
  <si>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</si>
  <si>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</si>
  <si>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</si>
  <si>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</si>
  <si>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</si>
  <si>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</si>
  <si>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</si>
  <si>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</si>
  <si>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</si>
  <si>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</si>
  <si>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</si>
  <si>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</si>
  <si>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</si>
  <si>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</si>
  <si>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</si>
  <si>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</si>
  <si>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</si>
  <si>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</si>
  <si>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</si>
  <si>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</si>
  <si>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</si>
  <si>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</si>
  <si>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</si>
  <si>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</si>
  <si>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</si>
  <si>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</si>
  <si>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</si>
  <si>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</si>
  <si>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</si>
  <si>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</si>
  <si>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</si>
  <si>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</si>
  <si>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</si>
  <si>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</si>
  <si>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</si>
  <si>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</si>
  <si>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</si>
  <si>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</si>
  <si>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</si>
  <si>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</si>
  <si>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</si>
  <si>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</si>
  <si>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</si>
  <si>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</si>
  <si>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</si>
  <si>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</si>
  <si>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</si>
  <si>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</si>
  <si>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</si>
  <si>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</si>
  <si>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</si>
  <si>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</si>
  <si>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</si>
  <si>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</si>
  <si>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</si>
  <si>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</si>
  <si>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</si>
  <si>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</si>
  <si>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</si>
  <si>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</si>
  <si>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</si>
  <si>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</si>
  <si>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</si>
  <si>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</si>
  <si>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</si>
  <si>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</si>
  <si>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</si>
  <si>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</si>
  <si>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</si>
  <si>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</si>
  <si>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</si>
  <si>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</si>
  <si>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</si>
  <si>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</si>
  <si>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</si>
  <si>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</si>
  <si>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</si>
  <si>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</si>
  <si>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</si>
  <si>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</si>
  <si>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</si>
  <si>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</si>
  <si>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</si>
  <si>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</si>
  <si>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</si>
  <si>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</si>
  <si>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</si>
  <si>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</si>
  <si>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</si>
  <si>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</si>
  <si>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</si>
  <si>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</si>
  <si>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</si>
  <si>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</si>
  <si>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</si>
  <si>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</si>
  <si>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</si>
  <si>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</si>
  <si>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</si>
  <si>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</si>
  <si>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</si>
  <si>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</si>
  <si>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</si>
  <si>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</si>
  <si>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</si>
  <si>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</si>
  <si>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</si>
  <si>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</si>
  <si>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</si>
  <si>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</si>
  <si>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</si>
  <si>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</si>
  <si>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</si>
  <si>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</si>
  <si>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</si>
  <si>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</si>
  <si>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</si>
  <si>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</si>
  <si>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</si>
  <si>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</si>
  <si>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</si>
  <si>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</si>
  <si>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</si>
  <si>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</si>
  <si>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</si>
  <si>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</si>
  <si>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</si>
  <si>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</si>
  <si>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</si>
  <si>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</si>
  <si>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</si>
  <si>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</si>
  <si>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</si>
  <si>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</si>
  <si>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</si>
  <si>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</si>
  <si>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</si>
  <si>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</si>
  <si>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</si>
  <si>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</si>
  <si>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</si>
  <si>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</si>
  <si>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</si>
  <si>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</si>
  <si>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</si>
  <si>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</si>
  <si>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</si>
  <si>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</si>
  <si>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</si>
  <si>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</si>
  <si>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</si>
  <si>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</si>
  <si>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</si>
  <si>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</si>
  <si>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</si>
  <si>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</si>
  <si>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</si>
  <si>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</si>
  <si>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</si>
  <si>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</si>
  <si>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</si>
  <si>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</si>
  <si>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</si>
  <si>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</si>
  <si>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</si>
  <si>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</si>
  <si>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</si>
  <si>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</si>
  <si>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</si>
  <si>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</si>
  <si>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</si>
  <si>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</si>
  <si>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</si>
  <si>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</si>
  <si>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</si>
  <si>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</si>
  <si>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</si>
  <si>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</si>
  <si>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</si>
  <si>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</si>
  <si>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</si>
  <si>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</si>
  <si>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</si>
  <si>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</si>
  <si>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</si>
  <si>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</si>
  <si>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</si>
  <si>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</si>
  <si>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</si>
  <si>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</si>
  <si>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</si>
  <si>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</si>
  <si>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</si>
  <si>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</si>
  <si>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</si>
  <si>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</si>
  <si>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</si>
  <si>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</si>
  <si>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</si>
  <si>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</si>
  <si>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</si>
  <si>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</si>
  <si>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</si>
  <si>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</si>
  <si>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</si>
  <si>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</si>
  <si>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</si>
  <si>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</si>
  <si>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</si>
  <si>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</si>
  <si>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</si>
  <si>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</si>
  <si>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</si>
  <si>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</si>
  <si>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</si>
  <si>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</si>
  <si>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</si>
  <si>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</si>
  <si>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</si>
  <si>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</si>
  <si>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</si>
  <si>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</si>
  <si>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</si>
  <si>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</si>
  <si>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</si>
  <si>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</si>
  <si>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</si>
  <si>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</si>
  <si>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</si>
  <si>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</si>
  <si>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</si>
  <si>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</si>
  <si>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</si>
  <si>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</si>
  <si>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</si>
  <si>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</si>
  <si>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</si>
  <si>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</si>
  <si>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</si>
  <si>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</si>
  <si>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</si>
  <si>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</si>
  <si>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</si>
  <si>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</si>
  <si>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</si>
  <si>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</si>
  <si>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</si>
  <si>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</si>
  <si>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</si>
  <si>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</si>
  <si>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</si>
  <si>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</si>
  <si>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</si>
  <si>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</si>
  <si>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</si>
  <si>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</si>
  <si>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</si>
  <si>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</si>
  <si>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</si>
  <si>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</si>
  <si>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</si>
  <si>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</si>
  <si>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</si>
  <si>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</si>
  <si>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</si>
  <si>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</si>
  <si>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</si>
  <si>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</si>
  <si>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</si>
  <si>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</si>
  <si>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</si>
  <si>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</si>
  <si>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</si>
  <si>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</si>
  <si>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</si>
  <si>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</si>
  <si>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</si>
  <si>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</si>
  <si>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</si>
  <si>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</si>
  <si>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</si>
  <si>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</si>
  <si>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</si>
  <si>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</si>
  <si>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</si>
  <si>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</si>
  <si>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</si>
  <si>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</si>
  <si>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</si>
  <si>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</si>
  <si>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</si>
  <si>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</si>
  <si>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</si>
  <si>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</si>
  <si>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</si>
  <si>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</si>
  <si>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</si>
  <si>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</si>
  <si>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</si>
  <si>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</si>
  <si>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</si>
  <si>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</si>
  <si>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</si>
  <si>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</si>
  <si>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</si>
  <si>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</si>
  <si>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</si>
  <si>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</si>
  <si>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</si>
  <si>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</si>
  <si>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</si>
  <si>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</si>
  <si>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</si>
  <si>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</si>
  <si>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</si>
  <si>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</si>
  <si>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</si>
  <si>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</si>
  <si>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</si>
  <si>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</si>
  <si>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</si>
  <si>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</si>
  <si>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</si>
  <si>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</si>
  <si>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</si>
  <si>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</si>
  <si>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</si>
  <si>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</si>
  <si>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</si>
  <si>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</si>
  <si>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</si>
  <si>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</si>
  <si>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</si>
  <si>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</si>
  <si>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</si>
  <si>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</si>
  <si>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</si>
  <si>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</si>
  <si>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</si>
  <si>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</si>
  <si>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</si>
  <si>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</si>
  <si>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</si>
  <si>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</si>
  <si>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</si>
  <si>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</si>
  <si>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</si>
  <si>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</si>
  <si>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</si>
  <si>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</si>
  <si>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</si>
  <si>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</si>
  <si>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</si>
  <si>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</si>
  <si>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</si>
  <si>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</si>
  <si>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</si>
  <si>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</si>
  <si>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</si>
  <si>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</si>
  <si>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</si>
  <si>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</si>
  <si>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</si>
  <si>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</si>
  <si>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</si>
  <si>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</si>
  <si>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</si>
  <si>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</si>
  <si>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</si>
  <si>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</si>
  <si>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</si>
  <si>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</si>
  <si>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</si>
  <si>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</si>
  <si>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</si>
  <si>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</si>
  <si>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</si>
  <si>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</si>
  <si>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</si>
  <si>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</si>
  <si>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</si>
  <si>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</si>
  <si>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</si>
  <si>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</si>
  <si>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</si>
  <si>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</si>
  <si>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</si>
  <si>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</si>
  <si>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</si>
  <si>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</si>
  <si>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</si>
  <si>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</si>
  <si>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</si>
  <si>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</si>
  <si>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</si>
  <si>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</si>
  <si>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</si>
  <si>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</si>
  <si>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</si>
  <si>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</si>
  <si>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</si>
  <si>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</si>
  <si>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</si>
  <si>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</si>
  <si>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</si>
  <si>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</si>
  <si>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</si>
  <si>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</si>
  <si>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</si>
  <si>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</si>
  <si>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</si>
  <si>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</si>
  <si>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</si>
  <si>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</si>
  <si>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</si>
  <si>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</si>
  <si>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</si>
  <si>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</si>
  <si>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</si>
  <si>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</si>
  <si>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</si>
  <si>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</si>
  <si>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</si>
  <si>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</si>
  <si>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</si>
  <si>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</si>
  <si>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</si>
  <si>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</si>
  <si>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</si>
  <si>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</si>
  <si>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</si>
  <si>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</si>
  <si>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</si>
  <si>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</si>
  <si>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</si>
  <si>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</si>
  <si>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</si>
  <si>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</si>
  <si>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</si>
  <si>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</si>
  <si>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</si>
  <si>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</si>
  <si>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</si>
  <si>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</si>
  <si>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</si>
  <si>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</si>
  <si>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</si>
  <si>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</si>
  <si>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</si>
  <si>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</si>
  <si>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</si>
  <si>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</si>
  <si>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</si>
  <si>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</si>
  <si>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</si>
  <si>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</si>
  <si>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</si>
  <si>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</si>
  <si>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</si>
  <si>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</si>
  <si>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</si>
  <si>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</si>
  <si>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</si>
  <si>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</si>
  <si>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</si>
  <si>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</si>
  <si>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</si>
  <si>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</si>
  <si>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</si>
  <si>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</si>
  <si>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</si>
  <si>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</si>
  <si>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</si>
  <si>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</si>
  <si>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</si>
  <si>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</si>
  <si>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</si>
  <si>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</si>
  <si>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</si>
  <si>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</si>
  <si>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</si>
  <si>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</si>
  <si>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</si>
  <si>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</si>
  <si>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</si>
  <si>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</si>
  <si>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</si>
  <si>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</si>
  <si>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</si>
  <si>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</si>
  <si>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</si>
  <si>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</si>
  <si>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</si>
  <si>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</si>
  <si>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</si>
  <si>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</si>
  <si>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</si>
  <si>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</si>
  <si>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</si>
  <si>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</si>
  <si>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</si>
  <si>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</si>
  <si>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</si>
  <si>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</si>
  <si>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</si>
  <si>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</si>
  <si>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</si>
  <si>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</si>
  <si>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</si>
  <si>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</si>
  <si>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</si>
  <si>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</si>
  <si>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</si>
  <si>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</si>
  <si>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</si>
  <si>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</si>
  <si>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</si>
  <si>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</si>
  <si>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</si>
  <si>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</si>
  <si>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</si>
  <si>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</si>
  <si>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</si>
  <si>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</si>
  <si>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</si>
  <si>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</si>
  <si>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</si>
  <si>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</si>
  <si>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</si>
  <si>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</si>
  <si>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</si>
  <si>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</si>
  <si>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</si>
  <si>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</si>
  <si>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</si>
  <si>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</si>
  <si>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</si>
  <si>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</si>
  <si>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</si>
  <si>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</si>
  <si>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</si>
  <si>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</si>
  <si>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</si>
  <si>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</si>
  <si>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</si>
  <si>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</si>
  <si>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</si>
  <si>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</si>
  <si>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</si>
  <si>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</si>
  <si>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</si>
  <si>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</si>
  <si>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</si>
  <si>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</si>
  <si>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</si>
  <si>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</si>
  <si>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</si>
  <si>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</si>
  <si>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</si>
  <si>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</si>
  <si>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</si>
  <si>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</si>
  <si>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</si>
  <si>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</si>
  <si>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</si>
  <si>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</si>
  <si>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</si>
  <si>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</si>
  <si>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</si>
  <si>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</si>
  <si>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</si>
  <si>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</si>
  <si>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</si>
  <si>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</si>
  <si>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</si>
  <si>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</si>
  <si>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</si>
  <si>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</si>
  <si>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</si>
  <si>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</si>
  <si>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</si>
  <si>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</si>
  <si>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</si>
  <si>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</si>
  <si>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</si>
  <si>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</si>
  <si>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</si>
  <si>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</si>
  <si>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</si>
  <si>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</si>
  <si>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</si>
  <si>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</si>
  <si>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</si>
  <si>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</si>
  <si>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</si>
  <si>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</si>
  <si>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</si>
  <si>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</si>
  <si>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</si>
  <si>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</si>
  <si>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</si>
  <si>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</si>
  <si>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</si>
  <si>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</si>
  <si>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</si>
  <si>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</si>
  <si>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</si>
  <si>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</si>
  <si>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</si>
  <si>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</si>
  <si>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</si>
  <si>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</si>
  <si>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</si>
  <si>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</si>
  <si>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</si>
  <si>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</si>
  <si>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</si>
  <si>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</si>
  <si>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</si>
  <si>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</si>
  <si>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</si>
  <si>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</si>
  <si>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</si>
  <si>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</si>
  <si>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</si>
  <si>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</si>
  <si>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</si>
  <si>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</si>
  <si>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</si>
  <si>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</si>
  <si>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</si>
  <si>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</si>
  <si>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</si>
  <si>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</si>
  <si>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</si>
  <si>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</si>
  <si>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</si>
  <si>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</si>
  <si>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</si>
  <si>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</si>
  <si>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</si>
  <si>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</si>
  <si>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</si>
  <si>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</si>
  <si>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</si>
  <si>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</si>
  <si>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</si>
  <si>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</si>
  <si>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</si>
  <si>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</si>
  <si>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</si>
  <si>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</si>
  <si>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</si>
  <si>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</si>
  <si>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</si>
  <si>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</si>
  <si>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</si>
  <si>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</si>
  <si>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</si>
  <si>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</si>
  <si>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</si>
  <si>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</si>
  <si>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</si>
  <si>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</si>
  <si>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</si>
  <si>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</si>
  <si>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</si>
  <si>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</si>
  <si>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</si>
  <si>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</si>
  <si>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</si>
  <si>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</si>
  <si>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</si>
  <si>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</si>
  <si>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</si>
  <si>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</si>
  <si>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</si>
  <si>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</si>
  <si>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</si>
  <si>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</si>
  <si>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</si>
  <si>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</si>
  <si>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</si>
  <si>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</si>
  <si>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</si>
  <si>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</si>
  <si>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</si>
  <si>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</si>
  <si>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</si>
  <si>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</si>
  <si>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</si>
  <si>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</si>
  <si>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</si>
  <si>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</si>
  <si>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</si>
  <si>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</si>
  <si>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</si>
  <si>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</si>
  <si>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</si>
  <si>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</si>
  <si>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</si>
  <si>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</si>
  <si>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</si>
  <si>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</si>
  <si>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</si>
  <si>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</si>
  <si>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</si>
  <si>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</si>
  <si>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</si>
  <si>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</si>
  <si>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</si>
  <si>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</si>
  <si>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</si>
  <si>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</si>
  <si>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</si>
  <si>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</si>
  <si>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</si>
  <si>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</si>
  <si>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</si>
  <si>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</si>
  <si>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</si>
  <si>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</si>
  <si>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</si>
  <si>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</si>
  <si>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</si>
  <si>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</si>
  <si>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</si>
  <si>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</si>
  <si>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</si>
  <si>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</si>
  <si>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</si>
  <si>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</si>
  <si>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</si>
  <si>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</si>
  <si>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</si>
  <si>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</si>
  <si>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</si>
  <si>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</si>
  <si>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</si>
  <si>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</si>
  <si>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</si>
  <si>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</si>
  <si>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</si>
  <si>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</si>
  <si>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</si>
  <si>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</si>
  <si>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</si>
  <si>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</si>
  <si>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</si>
  <si>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</si>
  <si>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</si>
  <si>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</si>
  <si>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</si>
  <si>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</si>
  <si>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</si>
  <si>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</si>
  <si>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</si>
  <si>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</si>
  <si>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</si>
  <si>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</si>
  <si>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</si>
  <si>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</si>
  <si>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</si>
  <si>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</si>
  <si>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</si>
  <si>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</si>
  <si>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</si>
  <si>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</si>
  <si>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</si>
  <si>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</si>
  <si>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</si>
  <si>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</si>
  <si>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</si>
  <si>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</si>
  <si>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</si>
  <si>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</si>
  <si>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</si>
  <si>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</si>
  <si>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</si>
  <si>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</si>
  <si>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</si>
  <si>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</si>
  <si>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</si>
  <si>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</si>
  <si>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</si>
  <si>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</si>
  <si>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</si>
  <si>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</si>
  <si>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</si>
  <si>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</si>
  <si>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</si>
  <si>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</si>
  <si>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</si>
  <si>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</si>
  <si>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</si>
  <si>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</si>
  <si>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</si>
  <si>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</si>
  <si>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</si>
  <si>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</si>
  <si>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</si>
  <si>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</si>
  <si>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</si>
  <si>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</si>
  <si>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</si>
  <si>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</si>
  <si>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</si>
  <si>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</si>
  <si>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</si>
  <si>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</si>
  <si>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</si>
  <si>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</si>
  <si>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</si>
  <si>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</si>
  <si>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</si>
  <si>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</si>
  <si>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</si>
  <si>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</si>
  <si>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</si>
  <si>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</si>
  <si>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</si>
  <si>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</si>
  <si>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</si>
  <si>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</si>
  <si>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</si>
  <si>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</si>
  <si>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</si>
  <si>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</si>
  <si>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</si>
  <si>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</si>
  <si>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</si>
  <si>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</si>
  <si>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</si>
  <si>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</si>
  <si>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</si>
  <si>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</si>
  <si>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</si>
  <si>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</si>
  <si>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</si>
  <si>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</si>
  <si>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</si>
  <si>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</si>
  <si>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</si>
  <si>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</si>
  <si>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</si>
  <si>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</si>
  <si>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</si>
  <si>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</si>
  <si>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</si>
  <si>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</si>
  <si>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</si>
  <si>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</si>
  <si>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</si>
  <si>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</si>
  <si>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</si>
  <si>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</si>
  <si>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</si>
  <si>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</si>
  <si>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</si>
  <si>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</si>
  <si>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</si>
  <si>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</si>
  <si>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</si>
  <si>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</si>
  <si>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</si>
  <si>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</si>
  <si>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</si>
  <si>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</si>
  <si>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</si>
  <si>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</si>
  <si>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</si>
  <si>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</si>
  <si>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</si>
  <si>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</si>
  <si>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</si>
  <si>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</si>
  <si>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</si>
  <si>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</si>
  <si>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</si>
  <si>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</si>
  <si>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</si>
  <si>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</si>
  <si>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</si>
  <si>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</si>
  <si>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</si>
  <si>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</si>
  <si>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</si>
  <si>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</si>
  <si>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</si>
  <si>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</si>
  <si>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</si>
  <si>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</si>
  <si>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</si>
  <si>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</si>
  <si>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</si>
  <si>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</si>
  <si>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</si>
  <si>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</si>
  <si>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</si>
  <si>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</si>
  <si>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</si>
  <si>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</si>
  <si>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</si>
  <si>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</si>
  <si>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</si>
  <si>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</si>
  <si>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</si>
  <si>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</si>
  <si>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</si>
  <si>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</si>
  <si>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</si>
  <si>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</si>
  <si>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</si>
  <si>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</si>
  <si>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</si>
  <si>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</si>
  <si>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</si>
  <si>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</si>
  <si>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</si>
  <si>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</si>
  <si>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</si>
  <si>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</si>
  <si>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</si>
  <si>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</si>
  <si>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</si>
  <si>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</si>
  <si>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</si>
  <si>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</si>
  <si>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</si>
  <si>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</si>
  <si>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</si>
  <si>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</si>
  <si>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</si>
  <si>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</si>
  <si>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</si>
  <si>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</si>
  <si>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</si>
  <si>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</si>
  <si>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</si>
  <si>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</si>
  <si>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</si>
  <si>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</si>
  <si>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</si>
  <si>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</si>
  <si>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</si>
  <si>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</si>
  <si>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</si>
  <si>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</si>
  <si>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</si>
  <si>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</si>
  <si>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</si>
  <si>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</si>
  <si>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</si>
  <si>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</si>
  <si>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</si>
  <si>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</si>
  <si>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</si>
  <si>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</si>
  <si>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</si>
  <si>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</si>
  <si>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</si>
  <si>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</si>
  <si>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</si>
  <si>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</si>
  <si>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</si>
  <si>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</si>
  <si>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</si>
  <si>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</si>
  <si>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</si>
  <si>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</si>
  <si>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</si>
  <si>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</si>
  <si>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</si>
  <si>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</si>
  <si>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</si>
  <si>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</si>
  <si>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</si>
  <si>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</si>
  <si>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</si>
  <si>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</si>
  <si>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</si>
  <si>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</si>
  <si>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</si>
  <si>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</si>
  <si>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</si>
  <si>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</si>
  <si>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</si>
  <si>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</si>
  <si>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</si>
  <si>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</si>
  <si>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</si>
  <si>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</si>
  <si>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</si>
  <si>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</si>
  <si>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</si>
  <si>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</si>
  <si>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</si>
  <si>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</si>
  <si>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</si>
  <si>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</si>
  <si>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</si>
  <si>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</si>
  <si>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</si>
  <si>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</si>
  <si>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</si>
  <si>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</si>
  <si>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</si>
  <si>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</si>
  <si>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</si>
  <si>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</si>
  <si>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</si>
  <si>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</si>
  <si>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</si>
  <si>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</si>
  <si>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</si>
  <si>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</si>
  <si>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</si>
  <si>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</si>
  <si>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</si>
  <si>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</si>
  <si>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</si>
  <si>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</si>
  <si>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</si>
  <si>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</si>
  <si>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</si>
  <si>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</si>
  <si>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</si>
  <si>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</si>
  <si>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</si>
  <si>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</si>
  <si>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</si>
  <si>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</si>
  <si>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</si>
  <si>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</si>
  <si>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</si>
  <si>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</si>
  <si>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</si>
  <si>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</si>
  <si>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</si>
  <si>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</si>
  <si>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</si>
  <si>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</si>
  <si>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</si>
  <si>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</si>
  <si>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</si>
  <si>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</si>
  <si>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</si>
  <si>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</si>
  <si>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</si>
  <si>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</si>
  <si>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</si>
  <si>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</si>
  <si>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</si>
  <si>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</si>
  <si>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</si>
  <si>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</si>
  <si>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</si>
  <si>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</si>
  <si>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</si>
  <si>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</si>
  <si>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</si>
  <si>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</si>
  <si>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</si>
  <si>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</si>
  <si>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</si>
  <si>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</si>
  <si>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</si>
  <si>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</si>
  <si>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</si>
  <si>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</si>
  <si>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</si>
  <si>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</si>
  <si>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</si>
  <si>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</si>
  <si>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</si>
  <si>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</si>
  <si>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</si>
  <si>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</si>
  <si>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</si>
  <si>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</si>
  <si>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</si>
  <si>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</si>
  <si>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</si>
  <si>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</si>
  <si>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</si>
  <si>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</si>
  <si>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</si>
  <si>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</si>
  <si>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</si>
  <si>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</si>
  <si>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</si>
  <si>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</si>
  <si>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</si>
  <si>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</si>
  <si>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</si>
  <si>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</si>
  <si>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</si>
  <si>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</si>
  <si>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</si>
  <si>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</si>
  <si>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</si>
  <si>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</si>
  <si>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</si>
  <si>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</si>
  <si>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</si>
  <si>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</si>
  <si>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</si>
  <si>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</si>
  <si>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</si>
  <si>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</si>
  <si>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</si>
  <si>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</si>
  <si>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</si>
  <si>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</si>
  <si>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</si>
  <si>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</si>
  <si>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</si>
  <si>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</si>
  <si>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</si>
  <si>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</si>
  <si>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</si>
  <si>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</si>
  <si>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</si>
  <si>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</si>
  <si>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</si>
  <si>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</si>
  <si>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</si>
  <si>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</si>
  <si>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</si>
  <si>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</si>
  <si>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</si>
  <si>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</si>
  <si>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</si>
  <si>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</si>
  <si>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</si>
  <si>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</si>
  <si>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</si>
  <si>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</si>
  <si>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</si>
  <si>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</si>
  <si>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</si>
  <si>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</si>
  <si>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</si>
  <si>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</si>
  <si>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</si>
  <si>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</si>
  <si>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</si>
  <si>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</si>
  <si>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</si>
  <si>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</si>
  <si>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</si>
  <si>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</si>
  <si>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</si>
  <si>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</si>
  <si>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</si>
  <si>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</si>
  <si>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</si>
  <si>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</si>
  <si>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</si>
  <si>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</si>
  <si>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</si>
  <si>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</si>
  <si>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</si>
  <si>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</si>
  <si>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</si>
  <si>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</si>
  <si>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</si>
  <si>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</si>
  <si>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</si>
  <si>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</si>
  <si>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</si>
  <si>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</si>
  <si>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</si>
  <si>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</si>
  <si>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</si>
  <si>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</si>
  <si>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</si>
  <si>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</si>
  <si>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</si>
  <si>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</si>
  <si>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</si>
  <si>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</si>
  <si>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</si>
  <si>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</si>
  <si>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</si>
  <si>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</si>
  <si>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</si>
  <si>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</si>
  <si>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</si>
  <si>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</si>
  <si>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</si>
  <si>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</si>
  <si>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</si>
  <si>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</si>
  <si>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</si>
  <si>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</si>
  <si>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</si>
  <si>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</si>
  <si>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</si>
  <si>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</si>
  <si>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</si>
  <si>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</si>
  <si>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</si>
  <si>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</si>
  <si>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</si>
  <si>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</si>
  <si>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</si>
  <si>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</si>
  <si>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</si>
  <si>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</si>
  <si>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</si>
  <si>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</si>
  <si>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</si>
  <si>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</si>
  <si>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</si>
  <si>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</si>
  <si>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</si>
  <si>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</si>
  <si>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</si>
  <si>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</si>
  <si>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</si>
  <si>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</si>
  <si>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</si>
  <si>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</si>
  <si>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</si>
  <si>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</si>
  <si>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</si>
  <si>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</si>
  <si>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</si>
  <si>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</si>
  <si>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</si>
  <si>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</si>
  <si>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</si>
  <si>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</si>
  <si>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</si>
  <si>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</si>
  <si>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</si>
  <si>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</si>
  <si>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</si>
  <si>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</si>
  <si>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</si>
  <si>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</si>
  <si>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</si>
  <si>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</si>
  <si>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</si>
  <si>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</si>
  <si>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</si>
  <si>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</si>
  <si>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</si>
  <si>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</si>
  <si>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</si>
  <si>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</si>
  <si>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</si>
  <si>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</si>
  <si>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</si>
  <si>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</si>
  <si>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</si>
  <si>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</si>
  <si>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</si>
  <si>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</si>
  <si>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</si>
  <si>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</si>
  <si>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</si>
  <si>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</si>
  <si>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</si>
  <si>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</si>
  <si>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</si>
  <si>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</si>
  <si>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</si>
  <si>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</si>
  <si>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</si>
  <si>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</si>
  <si>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</si>
  <si>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</si>
  <si>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</si>
  <si>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</si>
  <si>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</si>
  <si>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</si>
  <si>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</si>
  <si>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</si>
  <si>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</si>
  <si>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</si>
  <si>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</si>
  <si>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</si>
  <si>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</si>
  <si>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</si>
  <si>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</si>
  <si>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</si>
  <si>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</si>
  <si>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</si>
  <si>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</si>
  <si>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</si>
  <si>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</si>
  <si>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</si>
  <si>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</si>
  <si>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</si>
  <si>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</si>
  <si>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</si>
  <si>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</si>
  <si>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</si>
  <si>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</si>
  <si>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</si>
  <si>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</si>
  <si>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</si>
  <si>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</si>
  <si>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</si>
  <si>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</si>
  <si>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</si>
  <si>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</si>
  <si>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</si>
  <si>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</si>
  <si>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</si>
  <si>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</si>
  <si>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</si>
  <si>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</si>
  <si>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</si>
  <si>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</si>
  <si>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</si>
  <si>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</si>
  <si>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</si>
  <si>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</si>
  <si>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</si>
  <si>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</si>
  <si>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</si>
  <si>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</si>
  <si>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</si>
  <si>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</si>
  <si>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</si>
  <si>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</si>
  <si>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</si>
  <si>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</si>
  <si>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</si>
  <si>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</si>
  <si>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</si>
  <si>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</si>
  <si>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</si>
  <si>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</si>
  <si>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</si>
  <si>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</si>
  <si>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</si>
  <si>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</si>
  <si>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</si>
  <si>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</si>
  <si>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</si>
  <si>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</si>
  <si>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</si>
  <si>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</si>
  <si>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</si>
  <si>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</si>
  <si>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</si>
  <si>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</si>
  <si>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</si>
  <si>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</si>
  <si>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</si>
  <si>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</si>
  <si>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</si>
  <si>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</si>
  <si>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</si>
  <si>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</si>
  <si>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</si>
  <si>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</si>
  <si>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</si>
  <si>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</si>
  <si>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</si>
  <si>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</si>
  <si>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</si>
  <si>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</si>
  <si>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</si>
  <si>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</si>
  <si>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</si>
  <si>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</si>
  <si>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</si>
  <si>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</si>
  <si>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</si>
  <si>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</si>
  <si>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</si>
  <si>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</si>
  <si>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</si>
  <si>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</si>
  <si>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</si>
  <si>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</si>
  <si>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</si>
  <si>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</si>
  <si>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</si>
  <si>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</si>
  <si>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</si>
  <si>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</si>
  <si>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</si>
  <si>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</si>
  <si>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</si>
  <si>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</si>
  <si>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</si>
  <si>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</si>
  <si>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</si>
  <si>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</si>
  <si>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</si>
  <si>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</si>
  <si>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</si>
  <si>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</si>
  <si>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</si>
  <si>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</si>
  <si>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</si>
  <si>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</si>
  <si>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</si>
  <si>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</si>
  <si>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</si>
  <si>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</si>
  <si>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</si>
  <si>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</si>
  <si>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</si>
  <si>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</si>
  <si>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</si>
  <si>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</si>
  <si>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</si>
  <si>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</si>
  <si>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</si>
  <si>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</si>
  <si>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</si>
  <si>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</si>
  <si>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</si>
  <si>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</si>
  <si>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</si>
  <si>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</si>
  <si>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</si>
  <si>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</si>
  <si>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</si>
  <si>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</si>
  <si>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</si>
  <si>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</si>
  <si>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</si>
  <si>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</si>
  <si>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</si>
  <si>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</si>
  <si>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</si>
  <si>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</si>
  <si>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</si>
  <si>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</si>
  <si>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</si>
  <si>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</si>
  <si>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</si>
  <si>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</si>
  <si>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</si>
  <si>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</si>
  <si>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</si>
  <si>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</si>
  <si>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</si>
  <si>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</si>
  <si>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</si>
  <si>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</si>
  <si>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</si>
  <si>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</si>
  <si>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</si>
  <si>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</si>
  <si>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</si>
  <si>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</si>
  <si>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</si>
  <si>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</si>
  <si>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</si>
  <si>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</si>
  <si>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</si>
  <si>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</si>
  <si>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</si>
  <si>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</si>
  <si>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</si>
  <si>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</si>
  <si>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</si>
  <si>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</si>
  <si>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</si>
  <si>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</si>
  <si>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</si>
  <si>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</si>
  <si>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</si>
  <si>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</si>
  <si>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</si>
  <si>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</si>
  <si>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</si>
  <si>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</si>
  <si>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</si>
  <si>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</si>
  <si>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</si>
  <si>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</si>
  <si>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</si>
  <si>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</si>
  <si>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</si>
  <si>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</si>
  <si>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</si>
  <si>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</si>
  <si>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</si>
  <si>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</si>
  <si>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</si>
  <si>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</si>
  <si>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</si>
  <si>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</si>
  <si>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</si>
  <si>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</si>
  <si>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</si>
  <si>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</si>
  <si>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</si>
  <si>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</si>
  <si>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</si>
  <si>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</si>
  <si>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</si>
  <si>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</si>
  <si>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</si>
  <si>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</si>
  <si>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</si>
  <si>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</si>
  <si>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</si>
  <si>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</si>
  <si>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</si>
  <si>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</si>
  <si>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</si>
  <si>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</si>
  <si>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</si>
  <si>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</si>
  <si>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</si>
  <si>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</si>
  <si>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</si>
  <si>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</si>
  <si>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</si>
  <si>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</si>
  <si>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</si>
  <si>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</si>
  <si>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</si>
  <si>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</si>
  <si>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</si>
  <si>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</si>
  <si>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</si>
  <si>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</si>
  <si>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</si>
  <si>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</si>
  <si>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</si>
  <si>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</si>
  <si>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</si>
  <si>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</si>
  <si>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</si>
  <si>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</si>
  <si>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</si>
  <si>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</si>
  <si>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</si>
  <si>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</si>
  <si>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</si>
  <si>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</si>
  <si>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</si>
  <si>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</si>
  <si>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</si>
  <si>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</si>
  <si>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</si>
  <si>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</si>
  <si>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</si>
  <si>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</si>
  <si>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</si>
  <si>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</si>
  <si>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</si>
  <si>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</si>
  <si>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</si>
  <si>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</si>
  <si>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</si>
  <si>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</si>
  <si>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</si>
  <si>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</si>
  <si>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</si>
  <si>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</si>
  <si>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</si>
  <si>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</si>
  <si>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</si>
  <si>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</si>
  <si>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</si>
  <si>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</si>
  <si>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</si>
  <si>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</si>
  <si>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</si>
  <si>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</si>
  <si>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</si>
  <si>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</si>
  <si>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</si>
  <si>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</si>
  <si>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</si>
  <si>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</si>
  <si>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</si>
  <si>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</si>
  <si>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</si>
  <si>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</si>
  <si>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</si>
  <si>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</si>
  <si>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</si>
  <si>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</si>
  <si>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</si>
  <si>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</si>
  <si>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</si>
  <si>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</si>
  <si>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</si>
  <si>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</si>
  <si>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</si>
  <si>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</si>
  <si>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</si>
  <si>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</si>
  <si>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</si>
  <si>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</si>
  <si>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</si>
  <si>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</si>
  <si>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</si>
  <si>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</si>
  <si>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</si>
  <si>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</si>
  <si>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</si>
  <si>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</si>
  <si>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</si>
  <si>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</si>
  <si>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</si>
  <si>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</si>
  <si>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</si>
  <si>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</si>
  <si>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</si>
  <si>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</si>
  <si>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</si>
  <si>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</si>
  <si>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</si>
  <si>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</si>
  <si>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</si>
  <si>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</si>
  <si>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</si>
  <si>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</si>
  <si>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</si>
  <si>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</si>
  <si>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</si>
  <si>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</si>
  <si>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</si>
  <si>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</si>
  <si>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</si>
  <si>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</si>
  <si>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</si>
  <si>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</si>
  <si>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</si>
  <si>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</si>
  <si>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</si>
  <si>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</si>
  <si>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</si>
  <si>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</si>
  <si>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</si>
  <si>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</si>
  <si>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</si>
  <si>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</si>
  <si>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</si>
  <si>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</si>
  <si>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</si>
  <si>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</si>
  <si>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</si>
  <si>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</si>
  <si>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</si>
  <si>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</si>
  <si>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</si>
  <si>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</si>
  <si>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</si>
  <si>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</si>
  <si>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</si>
  <si>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</si>
  <si>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</si>
  <si>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</si>
  <si>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</si>
  <si>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</si>
  <si>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</si>
  <si>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</si>
  <si>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</si>
  <si>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</si>
  <si>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</si>
  <si>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</si>
  <si>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</si>
  <si>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</si>
  <si>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</si>
  <si>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</si>
  <si>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</si>
  <si>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</si>
  <si>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</si>
  <si>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</si>
  <si>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</si>
  <si>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</si>
  <si>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</si>
  <si>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</si>
  <si>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</si>
  <si>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</si>
  <si>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</si>
  <si>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</si>
  <si>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</si>
  <si>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</si>
  <si>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</si>
  <si>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</si>
  <si>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</si>
  <si>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</si>
  <si>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</si>
  <si>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</si>
  <si>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</si>
  <si>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</si>
  <si>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</si>
  <si>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</si>
  <si>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</si>
  <si>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</si>
  <si>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</si>
  <si>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</si>
  <si>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</si>
  <si>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</si>
  <si>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</si>
  <si>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</si>
  <si>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</si>
  <si>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</si>
  <si>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</si>
  <si>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</si>
  <si>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</si>
  <si>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</si>
  <si>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</si>
  <si>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</si>
  <si>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</si>
  <si>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</si>
  <si>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</si>
  <si>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</si>
  <si>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</si>
  <si>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</si>
  <si>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</si>
  <si>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</si>
  <si>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</si>
  <si>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</si>
  <si>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</si>
  <si>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</si>
  <si>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</si>
  <si>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</si>
  <si>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</si>
  <si>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</si>
  <si>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</si>
  <si>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</si>
  <si>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</si>
  <si>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</si>
  <si>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</si>
  <si>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</si>
  <si>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</si>
  <si>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</si>
  <si>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</si>
  <si>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</si>
  <si>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</si>
  <si>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</si>
  <si>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</si>
  <si>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</si>
  <si>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</si>
  <si>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</si>
  <si>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</si>
  <si>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</si>
  <si>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</si>
  <si>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</si>
  <si>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</si>
  <si>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</si>
  <si>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</si>
  <si>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</si>
  <si>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</si>
  <si>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</si>
  <si>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</si>
  <si>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</si>
  <si>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</si>
  <si>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</si>
  <si>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</si>
  <si>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</si>
  <si>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</si>
  <si>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</si>
  <si>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</si>
  <si>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</si>
  <si>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</si>
  <si>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</si>
  <si>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</si>
  <si>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</si>
  <si>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</si>
  <si>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</si>
  <si>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</si>
  <si>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</si>
  <si>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</si>
  <si>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</si>
  <si>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</si>
  <si>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</si>
  <si>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</si>
  <si>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</si>
  <si>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</si>
  <si>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</si>
  <si>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</si>
  <si>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</si>
  <si>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</si>
  <si>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</si>
  <si>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</si>
  <si>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</si>
  <si>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</si>
  <si>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</si>
  <si>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</si>
  <si>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</si>
  <si>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</si>
  <si>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</si>
  <si>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</si>
  <si>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</si>
  <si>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</si>
  <si>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</si>
  <si>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</si>
  <si>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</si>
  <si>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</si>
  <si>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</si>
  <si>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</si>
  <si>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</si>
  <si>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</si>
  <si>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</si>
  <si>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</si>
  <si>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</si>
  <si>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</si>
  <si>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</si>
  <si>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</si>
  <si>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</si>
  <si>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</si>
  <si>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</si>
  <si>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</si>
  <si>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</si>
  <si>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</si>
  <si>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</si>
  <si>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</si>
  <si>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</si>
  <si>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</si>
  <si>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</si>
  <si>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</si>
  <si>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</si>
  <si>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</si>
  <si>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</si>
  <si>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</si>
  <si>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</si>
  <si>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</si>
  <si>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</si>
  <si>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</si>
  <si>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</si>
  <si>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</si>
  <si>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</si>
  <si>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</si>
  <si>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</si>
  <si>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</si>
  <si>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</si>
  <si>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</si>
  <si>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</si>
  <si>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</si>
  <si>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</si>
  <si>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</si>
  <si>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</si>
  <si>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</si>
  <si>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</si>
  <si>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</si>
  <si>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</si>
  <si>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</si>
  <si>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</si>
  <si>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</si>
  <si>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</si>
  <si>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</si>
  <si>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</si>
  <si>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</si>
  <si>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</si>
  <si>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</si>
  <si>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</si>
  <si>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</si>
  <si>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</si>
  <si>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</si>
  <si>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</si>
  <si>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</si>
  <si>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</si>
  <si>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</si>
  <si>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</si>
  <si>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</si>
  <si>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</si>
  <si>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</si>
  <si>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</si>
  <si>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</si>
  <si>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</si>
  <si>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</si>
  <si>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</si>
  <si>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</si>
  <si>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</si>
  <si>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</si>
  <si>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</si>
  <si>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</si>
  <si>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</si>
  <si>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</si>
  <si>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</si>
  <si>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</si>
  <si>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</si>
  <si>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</si>
  <si>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</si>
  <si>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</si>
  <si>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</si>
  <si>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</si>
  <si>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</si>
  <si>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</si>
  <si>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</si>
  <si>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</si>
  <si>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</si>
  <si>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</si>
  <si>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</si>
  <si>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</si>
  <si>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</si>
  <si>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</si>
  <si>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</si>
  <si>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</si>
  <si>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</si>
  <si>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</si>
  <si>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</si>
  <si>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</si>
  <si>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</si>
  <si>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</si>
  <si>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</si>
  <si>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</si>
  <si>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</si>
  <si>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</si>
  <si>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</si>
  <si>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</si>
  <si>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</si>
  <si>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</si>
  <si>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</si>
  <si>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</si>
  <si>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</si>
  <si>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</si>
  <si>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</si>
  <si>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</si>
  <si>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</si>
  <si>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</si>
  <si>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</si>
  <si>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</si>
  <si>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</si>
  <si>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</si>
  <si>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</si>
  <si>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</si>
  <si>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</si>
  <si>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</si>
  <si>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</si>
  <si>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</si>
  <si>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</si>
  <si>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</si>
  <si>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</si>
  <si>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</si>
  <si>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</si>
  <si>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</si>
  <si>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</si>
  <si>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</si>
  <si>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</si>
  <si>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</si>
  <si>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</si>
  <si>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</si>
  <si>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</si>
  <si>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</si>
  <si>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</si>
  <si>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</si>
  <si>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</si>
  <si>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</si>
  <si>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</si>
  <si>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</si>
  <si>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</si>
  <si>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</si>
  <si>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</si>
  <si>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</si>
  <si>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</si>
  <si>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</si>
  <si>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</si>
  <si>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</si>
  <si>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</si>
  <si>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</si>
  <si>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</si>
  <si>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</si>
  <si>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</si>
  <si>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</si>
  <si>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</si>
  <si>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</si>
  <si>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</si>
  <si>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</si>
  <si>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</si>
  <si>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</si>
  <si>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</si>
  <si>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</si>
  <si>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</si>
  <si>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</si>
  <si>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</si>
  <si>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</si>
  <si>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</si>
  <si>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</si>
  <si>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</si>
  <si>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</si>
  <si>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</si>
  <si>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</si>
  <si>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</si>
  <si>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</si>
  <si>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</si>
  <si>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</si>
  <si>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</si>
  <si>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</si>
  <si>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</si>
  <si>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</si>
  <si>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</si>
  <si>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</si>
  <si>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</si>
  <si>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</si>
  <si>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</si>
  <si>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</si>
  <si>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</si>
  <si>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</si>
  <si>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</si>
  <si>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</si>
  <si>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</si>
  <si>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</si>
  <si>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</si>
  <si>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</si>
  <si>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</si>
  <si>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</si>
  <si>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</si>
  <si>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</si>
  <si>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</si>
  <si>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</si>
  <si>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</si>
  <si>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</si>
  <si>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</si>
  <si>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</si>
  <si>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</si>
  <si>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</si>
  <si>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</si>
  <si>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</si>
  <si>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</si>
  <si>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</si>
  <si>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</si>
  <si>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</si>
  <si>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</si>
  <si>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</si>
  <si>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</si>
  <si>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</si>
  <si>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</si>
  <si>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</si>
  <si>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</si>
  <si>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</si>
  <si>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</si>
  <si>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</si>
  <si>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</si>
  <si>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</si>
  <si>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</si>
  <si>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</si>
  <si>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</si>
  <si>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</si>
  <si>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</si>
  <si>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</si>
  <si>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</si>
  <si>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</si>
  <si>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</si>
  <si>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</si>
  <si>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</si>
  <si>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</si>
  <si>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</si>
  <si>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</si>
  <si>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</si>
  <si>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</si>
  <si>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</si>
  <si>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</si>
  <si>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</si>
  <si>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</si>
  <si>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</si>
  <si>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</si>
  <si>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</si>
  <si>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</si>
  <si>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</si>
  <si>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</si>
  <si>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</si>
  <si>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</si>
  <si>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</si>
  <si>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</si>
  <si>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</si>
  <si>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</si>
  <si>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</si>
  <si>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</si>
  <si>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</si>
  <si>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</si>
  <si>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</si>
  <si>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</si>
  <si>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</si>
  <si>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</si>
  <si>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</si>
  <si>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</si>
  <si>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</si>
  <si>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</si>
  <si>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</si>
  <si>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</si>
  <si>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</si>
  <si>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</si>
  <si>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</si>
  <si>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</si>
  <si>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</si>
  <si>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</si>
  <si>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</si>
  <si>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</si>
  <si>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</si>
  <si>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</si>
  <si>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</si>
  <si>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</si>
  <si>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</si>
  <si>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</si>
  <si>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</si>
  <si>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</si>
  <si>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</si>
  <si>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</si>
  <si>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</si>
  <si>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</si>
  <si>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</si>
  <si>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</si>
  <si>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</si>
  <si>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</si>
  <si>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</si>
  <si>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</si>
  <si>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</si>
  <si>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</si>
  <si>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</si>
  <si>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</si>
  <si>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</si>
  <si>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</si>
  <si>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</si>
  <si>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</si>
  <si>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</si>
  <si>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</si>
  <si>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</si>
  <si>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</si>
  <si>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</si>
  <si>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</si>
  <si>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</si>
  <si>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</si>
  <si>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</si>
  <si>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</si>
  <si>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</si>
  <si>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</si>
  <si>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</si>
  <si>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</si>
  <si>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</si>
  <si>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</si>
  <si>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</si>
  <si>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</si>
  <si>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</si>
  <si>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</si>
  <si>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</si>
  <si>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</si>
  <si>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</si>
  <si>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</si>
  <si>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</si>
  <si>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</si>
  <si>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</si>
  <si>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</si>
  <si>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</si>
  <si>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</si>
  <si>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</si>
  <si>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</si>
  <si>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</si>
  <si>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</si>
  <si>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</si>
  <si>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</si>
  <si>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</si>
  <si>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</si>
  <si>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</si>
  <si>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</si>
  <si>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</si>
  <si>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</si>
  <si>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</si>
  <si>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</si>
  <si>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</si>
  <si>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</si>
  <si>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</si>
  <si>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</si>
  <si>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</si>
  <si>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</si>
  <si>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</si>
  <si>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</si>
  <si>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</si>
  <si>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</si>
  <si>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</si>
  <si>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</si>
  <si>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</si>
  <si>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</si>
  <si>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</si>
  <si>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</si>
  <si>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</si>
  <si>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</si>
  <si>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</si>
  <si>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</si>
  <si>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</si>
  <si>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</si>
  <si>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</si>
  <si>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</si>
  <si>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</si>
  <si>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</si>
  <si>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</si>
  <si>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</si>
  <si>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</si>
  <si>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</si>
  <si>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</si>
  <si>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</si>
  <si>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</si>
  <si>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</si>
  <si>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</si>
  <si>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</si>
  <si>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</si>
  <si>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</si>
  <si>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</si>
  <si>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</si>
  <si>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</si>
  <si>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</si>
  <si>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</si>
  <si>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</si>
  <si>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</si>
  <si>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</si>
  <si>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</si>
  <si>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</si>
  <si>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</si>
  <si>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</si>
  <si>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</si>
  <si>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</si>
  <si>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</si>
  <si>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</si>
  <si>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</si>
  <si>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</si>
  <si>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</si>
  <si>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</si>
  <si>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</si>
  <si>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</si>
  <si>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</si>
  <si>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</si>
  <si>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</si>
  <si>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</si>
  <si>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</si>
  <si>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</si>
  <si>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</si>
  <si>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</si>
  <si>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</si>
  <si>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</si>
  <si>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</si>
  <si>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</si>
  <si>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</si>
  <si>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</si>
  <si>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</si>
  <si>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</si>
  <si>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</si>
  <si>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</si>
  <si>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</si>
  <si>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</si>
  <si>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</si>
  <si>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</si>
  <si>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</si>
  <si>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</si>
  <si>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</si>
  <si>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</si>
  <si>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</si>
  <si>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</si>
  <si>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</si>
  <si>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</si>
  <si>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</si>
  <si>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</si>
  <si>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</si>
  <si>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</si>
  <si>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</si>
  <si>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</si>
  <si>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</si>
  <si>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</si>
  <si>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</si>
  <si>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</si>
  <si>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</si>
  <si>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</si>
  <si>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</si>
  <si>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</si>
  <si>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</si>
  <si>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</si>
  <si>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</si>
  <si>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</si>
  <si>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</si>
  <si>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</si>
  <si>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</si>
  <si>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</si>
  <si>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</si>
  <si>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</si>
  <si>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</si>
  <si>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</si>
  <si>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</si>
  <si>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</si>
  <si>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</si>
  <si>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</si>
  <si>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</si>
  <si>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</si>
  <si>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</si>
  <si>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</si>
  <si>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</si>
  <si>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</si>
  <si>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</si>
  <si>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</si>
  <si>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</si>
  <si>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</si>
  <si>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</si>
  <si>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</si>
  <si>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</si>
  <si>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</si>
  <si>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</si>
  <si>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</si>
  <si>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</si>
  <si>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</si>
  <si>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</si>
  <si>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</si>
  <si>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</si>
  <si>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</si>
  <si>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</si>
  <si>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</si>
  <si>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</si>
  <si>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</si>
  <si>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</si>
  <si>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</si>
  <si>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</si>
  <si>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</si>
  <si>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</si>
  <si>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</si>
  <si>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</si>
  <si>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</si>
  <si>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</si>
  <si>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</si>
  <si>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</si>
  <si>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</si>
  <si>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</si>
  <si>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</si>
  <si>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</si>
  <si>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</si>
  <si>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</si>
  <si>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</si>
  <si>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</si>
  <si>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</si>
  <si>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</si>
  <si>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</si>
  <si>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</si>
  <si>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</si>
  <si>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</si>
  <si>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</si>
  <si>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</si>
  <si>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</si>
  <si>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</si>
  <si>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</si>
  <si>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</si>
  <si>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</si>
  <si>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</si>
  <si>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</si>
  <si>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</si>
  <si>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</si>
  <si>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</si>
  <si>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</si>
  <si>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</si>
  <si>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</si>
  <si>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</si>
  <si>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</si>
  <si>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</si>
  <si>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</si>
  <si>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</si>
  <si>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</si>
  <si>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</si>
  <si>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</si>
  <si>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</si>
  <si>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</si>
  <si>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</si>
  <si>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</si>
  <si>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</si>
  <si>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</si>
  <si>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</si>
  <si>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</si>
  <si>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</si>
  <si>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</si>
  <si>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</si>
  <si>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</si>
  <si>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</si>
  <si>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</si>
  <si>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</si>
  <si>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</si>
  <si>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</si>
  <si>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</si>
  <si>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</si>
  <si>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</si>
  <si>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</si>
  <si>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</si>
  <si>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</si>
  <si>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</si>
  <si>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</si>
  <si>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</si>
  <si>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</si>
  <si>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</si>
  <si>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</si>
  <si>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</si>
  <si>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</si>
  <si>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</si>
  <si>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</si>
  <si>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</si>
  <si>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</si>
  <si>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</si>
  <si>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</si>
  <si>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</si>
  <si>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</si>
  <si>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</si>
  <si>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</si>
  <si>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</si>
  <si>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</si>
  <si>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</si>
  <si>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</si>
  <si>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</si>
  <si>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</si>
  <si>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</si>
  <si>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</si>
  <si>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</si>
  <si>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</si>
  <si>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</si>
  <si>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</si>
  <si>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</si>
  <si>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</si>
  <si>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</si>
  <si>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</si>
  <si>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</si>
  <si>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</si>
  <si>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</si>
  <si>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</si>
  <si>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</si>
  <si>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</si>
  <si>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</si>
  <si>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</si>
  <si>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</si>
  <si>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</si>
  <si>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</si>
  <si>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</si>
  <si>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</si>
  <si>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</si>
  <si>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</si>
  <si>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</si>
  <si>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</si>
  <si>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</si>
  <si>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</si>
  <si>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</si>
  <si>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</si>
  <si>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</si>
  <si>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</si>
  <si>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</si>
  <si>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</si>
  <si>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</si>
  <si>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</si>
  <si>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</si>
  <si>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</si>
  <si>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</si>
  <si>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</si>
  <si>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</si>
  <si>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</si>
  <si>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</si>
  <si>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</si>
  <si>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</si>
  <si>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</si>
  <si>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</si>
  <si>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</si>
  <si>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</si>
  <si>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</si>
  <si>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</si>
  <si>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</si>
  <si>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</si>
  <si>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</si>
  <si>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</si>
  <si>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</si>
  <si>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</si>
  <si>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</si>
  <si>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</si>
  <si>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</si>
  <si>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</si>
  <si>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</si>
  <si>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</si>
  <si>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</si>
  <si>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</si>
  <si>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</si>
  <si>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</si>
  <si>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</si>
  <si>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</si>
  <si>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</si>
  <si>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</si>
  <si>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</si>
  <si>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</si>
  <si>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</si>
  <si>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</si>
  <si>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</si>
  <si>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</si>
  <si>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</si>
  <si>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</si>
  <si>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</si>
  <si>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</si>
  <si>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</si>
  <si>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</si>
  <si>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</si>
  <si>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</si>
  <si>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</si>
  <si>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</si>
  <si>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</si>
  <si>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</si>
  <si>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</si>
  <si>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</si>
  <si>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</si>
  <si>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</si>
  <si>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</si>
  <si>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</si>
  <si>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</si>
  <si>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</si>
  <si>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</si>
  <si>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</si>
  <si>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</si>
  <si>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</si>
  <si>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</si>
  <si>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</si>
  <si>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</si>
  <si>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</si>
  <si>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</si>
  <si>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</si>
  <si>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</si>
  <si>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</si>
  <si>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</si>
  <si>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</si>
  <si>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</si>
  <si>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</si>
  <si>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</si>
  <si>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</si>
  <si>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</si>
  <si>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</si>
  <si>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</si>
  <si>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</si>
  <si>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</si>
  <si>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</si>
  <si>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</si>
  <si>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</si>
  <si>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</si>
  <si>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</si>
  <si>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</si>
  <si>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</si>
  <si>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</si>
  <si>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</si>
  <si>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</si>
  <si>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</si>
  <si>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</si>
  <si>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</si>
  <si>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</si>
  <si>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</si>
  <si>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</si>
  <si>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</si>
  <si>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</si>
  <si>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</si>
  <si>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</si>
  <si>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</si>
  <si>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</si>
  <si>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</si>
  <si>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</si>
  <si>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</si>
  <si>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</si>
  <si>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</si>
  <si>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</si>
  <si>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</si>
  <si>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</si>
  <si>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</si>
  <si>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</si>
  <si>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</si>
  <si>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</si>
  <si>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</si>
  <si>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</si>
  <si>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</si>
  <si>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</si>
  <si>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</si>
  <si>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</si>
  <si>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</si>
  <si>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</si>
  <si>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</si>
  <si>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</si>
  <si>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</si>
  <si>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</si>
  <si>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</si>
  <si>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</si>
  <si>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</si>
  <si>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</si>
  <si>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</si>
  <si>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</si>
  <si>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</si>
  <si>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</si>
  <si>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</si>
  <si>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</si>
  <si>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</si>
  <si>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</si>
  <si>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</si>
  <si>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</si>
  <si>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</si>
  <si>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</si>
  <si>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</si>
  <si>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</si>
  <si>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</si>
  <si>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</si>
  <si>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</si>
  <si>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</si>
  <si>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</si>
  <si>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</si>
  <si>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</si>
  <si>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</si>
  <si>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</si>
  <si>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</si>
  <si>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</si>
  <si>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</si>
  <si>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</si>
  <si>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</si>
  <si>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</si>
  <si>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</si>
  <si>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</si>
  <si>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</si>
  <si>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</si>
  <si>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</si>
  <si>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</si>
  <si>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</si>
  <si>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</si>
  <si>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</si>
  <si>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</si>
  <si>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</si>
  <si>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</si>
  <si>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</si>
  <si>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</si>
  <si>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</si>
  <si>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</si>
  <si>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</si>
  <si>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</si>
  <si>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</si>
  <si>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</si>
  <si>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</si>
  <si>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</si>
  <si>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</si>
  <si>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</si>
  <si>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</si>
  <si>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</si>
  <si>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</si>
  <si>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</si>
  <si>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</si>
  <si>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</si>
  <si>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</si>
  <si>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</si>
  <si>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</si>
  <si>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</si>
  <si>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</si>
  <si>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</si>
  <si>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</si>
  <si>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</si>
  <si>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</si>
  <si>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</si>
  <si>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</si>
  <si>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</si>
  <si>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</si>
  <si>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</si>
  <si>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</si>
  <si>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</si>
  <si>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</si>
  <si>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</si>
  <si>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</si>
  <si>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</si>
  <si>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</si>
  <si>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</si>
  <si>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</si>
  <si>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</si>
  <si>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</si>
  <si>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</si>
  <si>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</si>
  <si>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</si>
  <si>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</si>
  <si>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</si>
  <si>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</si>
  <si>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</si>
  <si>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</si>
  <si>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</si>
  <si>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</si>
  <si>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</si>
  <si>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</si>
  <si>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</si>
  <si>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</si>
  <si>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</si>
  <si>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</si>
  <si>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</si>
  <si>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</si>
  <si>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</si>
  <si>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</si>
  <si>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</si>
  <si>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</si>
  <si>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</si>
  <si>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</si>
  <si>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</si>
  <si>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</si>
  <si>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</si>
  <si>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</si>
  <si>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</si>
  <si>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</si>
  <si>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</si>
  <si>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</si>
  <si>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</si>
  <si>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</si>
  <si>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</si>
  <si>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</si>
  <si>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</si>
  <si>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</si>
  <si>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</si>
  <si>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</si>
  <si>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</si>
  <si>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</si>
  <si>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</si>
  <si>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</si>
  <si>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</si>
  <si>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</si>
  <si>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</si>
  <si>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</si>
  <si>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</si>
  <si>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</si>
  <si>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</si>
  <si>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</si>
  <si>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</si>
  <si>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</si>
  <si>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</si>
  <si>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</si>
  <si>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</si>
  <si>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</si>
  <si>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</si>
  <si>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</si>
  <si>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</si>
  <si>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</si>
  <si>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</si>
  <si>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</si>
  <si>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</si>
  <si>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</si>
  <si>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</si>
  <si>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</si>
  <si>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</si>
  <si>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</si>
  <si>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</si>
  <si>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</si>
  <si>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</si>
  <si>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</si>
  <si>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</si>
  <si>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</si>
  <si>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</si>
  <si>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</si>
  <si>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</si>
  <si>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</si>
  <si>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</si>
  <si>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</si>
  <si>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</si>
  <si>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</si>
  <si>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</si>
  <si>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</si>
  <si>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</si>
  <si>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</si>
  <si>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</si>
  <si>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</si>
  <si>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</si>
  <si>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</si>
  <si>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</si>
  <si>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</si>
  <si>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</si>
  <si>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</si>
  <si>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</si>
  <si>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</si>
  <si>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</si>
  <si>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</si>
  <si>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</si>
  <si>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</si>
  <si>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</si>
  <si>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</si>
  <si>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</si>
  <si>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</si>
  <si>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</si>
  <si>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</si>
  <si>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</si>
  <si>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</si>
  <si>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</si>
  <si>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</si>
  <si>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</si>
  <si>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</si>
  <si>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</si>
  <si>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</si>
  <si>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</si>
  <si>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</si>
  <si>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</si>
  <si>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</si>
  <si>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</si>
  <si>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</si>
  <si>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</si>
  <si>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</si>
  <si>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</si>
  <si>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</si>
  <si>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</si>
  <si>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</si>
  <si>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</si>
  <si>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</si>
  <si>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</si>
  <si>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</si>
  <si>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</si>
  <si>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</si>
  <si>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</si>
  <si>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</si>
  <si>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</si>
  <si>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</si>
  <si>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</si>
  <si>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</si>
  <si>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</si>
  <si>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</si>
  <si>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</si>
  <si>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</si>
  <si>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</si>
  <si>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</si>
  <si>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</si>
  <si>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</si>
  <si>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</si>
  <si>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</si>
  <si>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</si>
  <si>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</si>
  <si>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</si>
  <si>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</si>
  <si>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</si>
  <si>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</si>
  <si>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</si>
  <si>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</si>
  <si>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</si>
  <si>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</si>
  <si>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</si>
  <si>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</si>
  <si>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</si>
  <si>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</si>
  <si>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</si>
  <si>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</si>
  <si>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</si>
  <si>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</si>
  <si>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</si>
  <si>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</si>
  <si>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</si>
  <si>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</si>
  <si>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</si>
  <si>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</si>
  <si>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</si>
  <si>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</si>
  <si>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</si>
  <si>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</si>
  <si>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</si>
  <si>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</si>
  <si>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</si>
  <si>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</si>
  <si>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</si>
  <si>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</si>
  <si>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</si>
  <si>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</si>
  <si>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</si>
  <si>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</si>
  <si>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</si>
  <si>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</si>
  <si>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</si>
  <si>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</si>
  <si>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</si>
  <si>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</si>
  <si>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</si>
  <si>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</si>
  <si>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</si>
  <si>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</si>
  <si>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</si>
  <si>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</si>
  <si>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</si>
  <si>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</si>
  <si>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</si>
  <si>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</si>
  <si>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</si>
  <si>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</si>
  <si>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</si>
  <si>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</si>
  <si>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</si>
  <si>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</si>
  <si>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</si>
  <si>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</si>
  <si>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</si>
  <si>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</si>
  <si>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</si>
  <si>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</si>
  <si>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</si>
  <si>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</si>
  <si>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</si>
  <si>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</si>
  <si>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</si>
  <si>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</si>
  <si>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</si>
  <si>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</si>
  <si>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</si>
  <si>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</si>
  <si>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</si>
  <si>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</si>
  <si>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</si>
  <si>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</si>
  <si>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</si>
  <si>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</si>
  <si>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</si>
  <si>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</si>
  <si>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</si>
  <si>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</si>
  <si>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</si>
  <si>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</si>
  <si>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</si>
  <si>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</si>
  <si>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</si>
  <si>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</si>
  <si>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</si>
  <si>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</si>
  <si>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</si>
  <si>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</si>
  <si>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</si>
  <si>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</si>
  <si>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</si>
  <si>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</si>
  <si>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</si>
  <si>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</si>
  <si>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</si>
  <si>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</si>
  <si>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</si>
  <si>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</si>
  <si>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</si>
  <si>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</si>
  <si>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</si>
  <si>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</si>
  <si>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</si>
  <si>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</si>
  <si>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</si>
  <si>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</si>
  <si>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</si>
  <si>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</si>
  <si>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</si>
  <si>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</si>
  <si>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</si>
  <si>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</si>
  <si>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</si>
  <si>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</si>
  <si>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</si>
  <si>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</si>
  <si>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</si>
  <si>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</si>
  <si>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</si>
  <si>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</si>
  <si>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</si>
  <si>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</si>
  <si>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</si>
  <si>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</si>
  <si>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</si>
  <si>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</si>
  <si>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</si>
  <si>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</si>
  <si>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</si>
  <si>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</si>
  <si>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</si>
  <si>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</si>
  <si>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</si>
  <si>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</si>
  <si>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</si>
  <si>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</si>
  <si>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</si>
  <si>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</si>
  <si>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</si>
  <si>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</si>
  <si>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</si>
  <si>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</si>
  <si>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</si>
  <si>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</si>
  <si>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</si>
  <si>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</si>
  <si>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</si>
  <si>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</si>
  <si>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</si>
  <si>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</si>
  <si>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</si>
  <si>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</si>
  <si>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</si>
  <si>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</si>
  <si>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</si>
  <si>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</si>
  <si>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</si>
  <si>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</si>
  <si>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</si>
  <si>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</si>
  <si>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</si>
  <si>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</si>
  <si>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</si>
  <si>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</si>
  <si>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</si>
  <si>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</si>
  <si>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</si>
  <si>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</si>
  <si>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</si>
  <si>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</si>
  <si>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</si>
  <si>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</si>
  <si>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</si>
  <si>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</si>
  <si>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</si>
  <si>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</si>
  <si>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</si>
  <si>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</si>
  <si>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</si>
  <si>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</si>
  <si>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</si>
  <si>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</si>
  <si>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</si>
  <si>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</si>
  <si>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</si>
  <si>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</si>
  <si>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</si>
  <si>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</si>
  <si>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</si>
  <si>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</si>
  <si>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</si>
  <si>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</si>
  <si>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</si>
  <si>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</si>
  <si>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</si>
  <si>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</si>
  <si>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</si>
  <si>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</si>
  <si>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</si>
  <si>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</si>
  <si>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</si>
  <si>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</si>
  <si>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</si>
  <si>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</si>
  <si>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</si>
  <si>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</si>
  <si>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</si>
  <si>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</si>
  <si>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</si>
  <si>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</si>
  <si>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</si>
  <si>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</si>
  <si>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</si>
  <si>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</si>
  <si>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</si>
  <si>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</si>
  <si>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</si>
  <si>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</si>
  <si>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</si>
  <si>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</si>
  <si>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</si>
  <si>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</si>
  <si>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</si>
  <si>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</si>
  <si>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</si>
  <si>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</si>
  <si>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</si>
  <si>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</si>
  <si>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</si>
  <si>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</si>
  <si>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</si>
  <si>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</si>
  <si>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</si>
  <si>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</si>
  <si>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</si>
  <si>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</si>
  <si>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</si>
  <si>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</si>
  <si>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</si>
  <si>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</si>
  <si>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</si>
  <si>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</si>
  <si>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</si>
  <si>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</si>
  <si>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</si>
  <si>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</si>
  <si>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</si>
  <si>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</si>
  <si>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</si>
  <si>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</si>
  <si>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</si>
  <si>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</si>
  <si>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</si>
  <si>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</si>
  <si>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</si>
  <si>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</si>
  <si>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</si>
  <si>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</si>
  <si>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</si>
  <si>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</si>
  <si>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</si>
  <si>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</si>
  <si>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</si>
  <si>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</si>
  <si>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</si>
  <si>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</si>
  <si>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</si>
  <si>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</si>
  <si>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</si>
  <si>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</si>
  <si>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</si>
  <si>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</si>
  <si>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</si>
  <si>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</si>
  <si>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</si>
  <si>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</si>
  <si>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</si>
  <si>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</si>
  <si>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</si>
  <si>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</si>
  <si>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</si>
  <si>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</si>
  <si>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</si>
  <si>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</si>
  <si>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</si>
  <si>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</si>
  <si>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</si>
  <si>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</si>
  <si>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</si>
  <si>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</si>
  <si>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</si>
  <si>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</si>
  <si>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</si>
  <si>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</si>
  <si>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</si>
  <si>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</si>
  <si>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</si>
  <si>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</si>
  <si>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</si>
  <si>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</si>
  <si>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</si>
  <si>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</si>
  <si>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</si>
  <si>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</si>
  <si>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</si>
  <si>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</si>
  <si>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</si>
  <si>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</si>
  <si>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</si>
  <si>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</si>
  <si>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</si>
  <si>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</si>
  <si>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</si>
  <si>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</si>
  <si>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</si>
  <si>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</si>
  <si>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</si>
  <si>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</si>
  <si>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</si>
  <si>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</si>
  <si>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</si>
  <si>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</si>
  <si>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</si>
  <si>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</si>
  <si>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</si>
  <si>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</si>
  <si>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</si>
  <si>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</si>
  <si>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</si>
  <si>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</si>
  <si>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</si>
  <si>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</si>
  <si>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</si>
  <si>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</si>
  <si>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</si>
  <si>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</si>
  <si>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</si>
  <si>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</si>
  <si>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</si>
  <si>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</si>
  <si>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</si>
  <si>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</si>
  <si>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</si>
  <si>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</si>
  <si>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</si>
  <si>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</si>
  <si>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</si>
  <si>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</si>
  <si>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</si>
  <si>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</si>
  <si>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</si>
  <si>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</si>
  <si>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</si>
  <si>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</si>
  <si>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</si>
  <si>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</si>
  <si>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</si>
  <si>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</si>
  <si>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</si>
  <si>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</si>
  <si>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</si>
  <si>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</si>
  <si>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</si>
  <si>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</si>
  <si>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</si>
  <si>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</si>
  <si>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</si>
  <si>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</si>
  <si>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</si>
  <si>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</si>
  <si>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</si>
  <si>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</si>
  <si>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</si>
  <si>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</si>
  <si>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</si>
  <si>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</si>
  <si>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</si>
  <si>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</si>
  <si>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</si>
  <si>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</si>
  <si>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</si>
  <si>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</si>
  <si>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</si>
  <si>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</si>
  <si>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</si>
  <si>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</si>
  <si>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</si>
  <si>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</si>
  <si>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</si>
  <si>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</si>
  <si>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</si>
  <si>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</si>
  <si>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</si>
  <si>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</si>
  <si>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</si>
  <si>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</si>
  <si>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</si>
  <si>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</si>
  <si>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</si>
  <si>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</si>
  <si>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</si>
  <si>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</si>
  <si>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</si>
  <si>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</si>
  <si>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</si>
  <si>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</si>
  <si>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</si>
  <si>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</si>
  <si>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</si>
  <si>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</si>
  <si>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</si>
  <si>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</si>
  <si>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</si>
  <si>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</si>
  <si>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</si>
  <si>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</si>
  <si>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</si>
  <si>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</si>
  <si>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</si>
  <si>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</si>
  <si>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</si>
  <si>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</si>
  <si>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</si>
  <si>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</si>
  <si>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</si>
  <si>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</si>
  <si>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</si>
  <si>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</si>
  <si>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</si>
  <si>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</si>
  <si>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</si>
  <si>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</si>
  <si>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</si>
  <si>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</si>
  <si>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</si>
  <si>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</si>
  <si>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</si>
  <si>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</si>
  <si>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</si>
  <si>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</si>
  <si>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</si>
  <si>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</si>
  <si>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</si>
  <si>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</si>
  <si>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</si>
  <si>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</si>
  <si>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</si>
  <si>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</si>
  <si>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</si>
  <si>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</si>
  <si>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</si>
  <si>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</si>
  <si>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</si>
  <si>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</si>
  <si>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</si>
  <si>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</si>
  <si>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</si>
  <si>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</si>
  <si>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</si>
  <si>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</si>
  <si>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</si>
  <si>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</si>
  <si>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</si>
  <si>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</si>
  <si>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</si>
  <si>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</si>
  <si>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</si>
  <si>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</si>
  <si>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</si>
  <si>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</si>
  <si>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</si>
  <si>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</si>
  <si>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</si>
  <si>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</si>
  <si>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</si>
  <si>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</si>
  <si>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</si>
  <si>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</si>
  <si>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</si>
  <si>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</si>
  <si>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</si>
  <si>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</si>
  <si>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</si>
  <si>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</si>
  <si>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</si>
  <si>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</si>
  <si>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</si>
  <si>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</si>
  <si>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</si>
  <si>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</si>
  <si>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</si>
  <si>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</si>
  <si>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</si>
  <si>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</si>
  <si>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</si>
  <si>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</si>
  <si>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</si>
  <si>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</si>
  <si>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</si>
  <si>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</si>
  <si>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</si>
  <si>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</si>
  <si>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</si>
  <si>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</si>
  <si>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</si>
  <si>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</si>
  <si>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</si>
  <si>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</si>
  <si>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</si>
  <si>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</si>
  <si>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</si>
  <si>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</si>
  <si>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</si>
  <si>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</si>
  <si>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</si>
  <si>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</si>
  <si>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</si>
  <si>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</si>
  <si>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</si>
  <si>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</si>
  <si>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</si>
  <si>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</si>
  <si>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</si>
  <si>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</si>
  <si>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</si>
  <si>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</si>
  <si>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</si>
  <si>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</si>
  <si>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</si>
  <si>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</si>
  <si>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</si>
  <si>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</si>
  <si>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</si>
  <si>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</si>
  <si>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</si>
  <si>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</si>
  <si>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</si>
  <si>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</si>
  <si>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</si>
  <si>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</si>
  <si>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</si>
  <si>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</si>
  <si>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</si>
  <si>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</si>
  <si>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</si>
  <si>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</si>
  <si>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</si>
  <si>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</si>
  <si>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</si>
  <si>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</si>
  <si>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</si>
  <si>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</si>
  <si>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</si>
  <si>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</si>
  <si>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</si>
  <si>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</si>
  <si>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</si>
  <si>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</si>
  <si>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</si>
  <si>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</si>
  <si>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</si>
  <si>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</si>
  <si>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</si>
  <si>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</si>
  <si>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</si>
  <si>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</si>
  <si>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</si>
  <si>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</si>
  <si>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</si>
  <si>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</si>
  <si>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</si>
  <si>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</si>
  <si>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</si>
  <si>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</si>
  <si>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</si>
  <si>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</si>
  <si>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</si>
  <si>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</si>
  <si>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</si>
  <si>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</si>
  <si>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</si>
  <si>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</si>
  <si>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</si>
  <si>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</si>
  <si>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</si>
  <si>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</si>
  <si>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</si>
  <si>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</si>
  <si>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</si>
  <si>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</si>
  <si>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</si>
  <si>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</si>
  <si>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</si>
  <si>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</si>
  <si>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</si>
  <si>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</si>
  <si>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</si>
  <si>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</si>
  <si>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</si>
  <si>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</si>
  <si>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</si>
  <si>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</si>
  <si>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</si>
  <si>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</si>
  <si>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</si>
  <si>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</si>
  <si>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</si>
  <si>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</si>
  <si>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</si>
  <si>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</si>
  <si>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</si>
  <si>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</si>
  <si>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</si>
  <si>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</si>
  <si>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</si>
  <si>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</si>
  <si>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</si>
  <si>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</si>
  <si>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</si>
  <si>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</si>
  <si>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</si>
  <si>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</si>
  <si>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</si>
  <si>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</si>
  <si>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</si>
  <si>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</si>
  <si>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</si>
  <si>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</si>
  <si>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</si>
  <si>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</si>
  <si>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</si>
  <si>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</si>
  <si>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</si>
  <si>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</si>
  <si>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</si>
  <si>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</si>
  <si>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</si>
  <si>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</si>
  <si>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</si>
  <si>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</si>
  <si>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</si>
  <si>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</si>
  <si>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</si>
  <si>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</si>
  <si>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</si>
  <si>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</si>
  <si>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</si>
  <si>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</si>
  <si>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</si>
  <si>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</si>
  <si>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</si>
  <si>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</si>
  <si>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</si>
  <si>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</si>
  <si>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</si>
  <si>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</si>
  <si>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</si>
  <si>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</si>
  <si>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</si>
  <si>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</si>
  <si>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</si>
  <si>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</si>
  <si>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</si>
  <si>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</si>
  <si>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</si>
  <si>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</si>
  <si>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</si>
  <si>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</si>
  <si>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</si>
  <si>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</si>
  <si>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</si>
  <si>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</si>
  <si>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</si>
  <si>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</si>
  <si>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</si>
  <si>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</si>
  <si>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</si>
  <si>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</si>
  <si>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</si>
  <si>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</si>
  <si>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</si>
  <si>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</si>
  <si>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</si>
  <si>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</si>
  <si>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</si>
  <si>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</si>
  <si>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</si>
  <si>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</si>
  <si>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</si>
  <si>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</si>
  <si>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</si>
  <si>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</si>
  <si>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</si>
  <si>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</si>
  <si>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</si>
  <si>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</si>
  <si>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</si>
  <si>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</si>
  <si>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</si>
  <si>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</si>
  <si>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</si>
  <si>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</si>
  <si>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</si>
  <si>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</si>
  <si>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</si>
  <si>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</si>
  <si>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</si>
  <si>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</si>
  <si>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</si>
  <si>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</si>
  <si>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</si>
  <si>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</si>
  <si>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</si>
  <si>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</si>
  <si>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</si>
  <si>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</si>
  <si>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</si>
  <si>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</si>
  <si>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</si>
  <si>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</si>
  <si>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</si>
  <si>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</si>
  <si>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</si>
  <si>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</si>
  <si>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</si>
  <si>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</si>
  <si>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</si>
  <si>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</si>
  <si>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</si>
  <si>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</si>
  <si>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</si>
  <si>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</si>
  <si>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</si>
  <si>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</si>
  <si>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</si>
  <si>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</si>
  <si>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</si>
  <si>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</si>
  <si>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</si>
  <si>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</si>
  <si>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</si>
  <si>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</si>
  <si>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</si>
  <si>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</si>
  <si>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</si>
  <si>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</si>
  <si>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</si>
  <si>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</si>
  <si>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</si>
  <si>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</si>
  <si>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</si>
  <si>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</si>
  <si>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</si>
  <si>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</si>
  <si>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</si>
  <si>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</si>
  <si>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</si>
  <si>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</si>
  <si>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</si>
  <si>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</si>
  <si>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</si>
  <si>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</si>
  <si>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</si>
  <si>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</si>
  <si>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</si>
  <si>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</si>
  <si>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</si>
  <si>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</si>
  <si>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</si>
  <si>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</si>
  <si>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</si>
  <si>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</si>
  <si>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</si>
  <si>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</si>
  <si>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</si>
  <si>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</si>
  <si>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</si>
  <si>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</si>
  <si>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</si>
  <si>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</si>
  <si>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</si>
  <si>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</si>
  <si>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</si>
  <si>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</si>
  <si>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</si>
  <si>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</si>
  <si>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</si>
  <si>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</si>
  <si>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</si>
  <si>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</si>
  <si>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</si>
  <si>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</si>
  <si>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</si>
  <si>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</si>
  <si>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</si>
  <si>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</si>
  <si>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</si>
  <si>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</si>
  <si>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</si>
  <si>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</si>
  <si>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</si>
  <si>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</si>
  <si>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</si>
  <si>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</si>
  <si>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</si>
  <si>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</si>
  <si>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</si>
  <si>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</si>
  <si>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</si>
  <si>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</si>
  <si>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</si>
  <si>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</si>
  <si>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</si>
  <si>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</si>
  <si>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</si>
  <si>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</si>
  <si>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</si>
  <si>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</si>
  <si>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</si>
  <si>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</si>
  <si>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</si>
  <si>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</si>
  <si>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</si>
  <si>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</si>
  <si>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</si>
  <si>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</si>
  <si>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</si>
  <si>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</si>
  <si>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</si>
  <si>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</si>
  <si>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</si>
  <si>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</si>
  <si>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</si>
  <si>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</si>
  <si>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</si>
  <si>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</si>
  <si>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</si>
  <si>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</si>
  <si>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</si>
  <si>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</si>
  <si>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</si>
  <si>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</si>
  <si>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</si>
  <si>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</si>
  <si>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</si>
  <si>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</si>
  <si>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</si>
  <si>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</si>
  <si>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</si>
  <si>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</si>
  <si>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</si>
  <si>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</si>
  <si>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</si>
  <si>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</si>
  <si>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</si>
  <si>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</si>
  <si>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</si>
  <si>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</si>
  <si>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</si>
  <si>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</si>
  <si>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</si>
  <si>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</si>
  <si>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</si>
  <si>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</si>
  <si>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</si>
  <si>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</si>
  <si>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</si>
  <si>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</si>
  <si>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</si>
  <si>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</si>
  <si>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</si>
  <si>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</si>
  <si>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</si>
  <si>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</si>
  <si>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</si>
  <si>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</si>
  <si>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</si>
  <si>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</si>
  <si>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</si>
  <si>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</si>
  <si>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</si>
  <si>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</si>
  <si>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</si>
  <si>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</si>
  <si>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</si>
  <si>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</si>
  <si>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</si>
  <si>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</si>
  <si>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</si>
  <si>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</si>
  <si>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</si>
  <si>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</si>
  <si>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</si>
  <si>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</si>
  <si>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</si>
  <si>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</si>
  <si>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</si>
  <si>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</si>
  <si>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</si>
  <si>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</si>
  <si>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</si>
  <si>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</si>
  <si>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</si>
  <si>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</si>
  <si>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</si>
  <si>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</si>
  <si>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</si>
  <si>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</si>
  <si>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</si>
  <si>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</si>
  <si>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</si>
  <si>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</si>
  <si>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</si>
  <si>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</si>
  <si>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</si>
  <si>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</si>
  <si>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</si>
  <si>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</si>
  <si>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</si>
  <si>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</si>
  <si>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</si>
  <si>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</si>
  <si>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</si>
  <si>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</si>
  <si>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</si>
  <si>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</si>
  <si>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</si>
  <si>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</si>
  <si>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</si>
  <si>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</si>
  <si>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</si>
  <si>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</si>
  <si>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</si>
  <si>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</si>
  <si>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</si>
  <si>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</si>
  <si>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</si>
  <si>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</si>
  <si>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</si>
  <si>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</si>
  <si>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</si>
  <si>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</si>
  <si>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</si>
  <si>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</si>
  <si>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</si>
  <si>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</si>
  <si>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</si>
  <si>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</si>
  <si>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</si>
  <si>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</si>
  <si>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</si>
  <si>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</si>
  <si>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</si>
  <si>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</si>
  <si>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</si>
  <si>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</si>
  <si>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</si>
  <si>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</si>
  <si>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</si>
  <si>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</si>
  <si>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</si>
  <si>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</si>
  <si>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</si>
  <si>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</si>
  <si>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</si>
  <si>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</si>
  <si>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</si>
  <si>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</si>
  <si>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</si>
  <si>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</si>
  <si>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</si>
  <si>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</si>
  <si>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</si>
  <si>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</si>
  <si>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</si>
  <si>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</si>
  <si>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</si>
  <si>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</si>
  <si>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</si>
  <si>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</si>
  <si>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</si>
  <si>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</si>
  <si>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</si>
  <si>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</si>
  <si>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</si>
  <si>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</si>
  <si>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</si>
  <si>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</si>
  <si>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</si>
  <si>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</si>
  <si>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</si>
  <si>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</si>
  <si>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</si>
  <si>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</si>
  <si>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</si>
  <si>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</si>
  <si>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</si>
  <si>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</si>
  <si>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</si>
  <si>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</si>
  <si>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</si>
  <si>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</si>
  <si>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</si>
  <si>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</si>
  <si>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</si>
  <si>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</si>
  <si>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</si>
  <si>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</si>
  <si>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</si>
  <si>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</si>
  <si>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</si>
  <si>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</si>
  <si>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</si>
  <si>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</si>
  <si>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</si>
  <si>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</si>
  <si>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</si>
  <si>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</si>
  <si>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</si>
  <si>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</si>
  <si>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</si>
  <si>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</si>
  <si>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</si>
  <si>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</si>
  <si>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</si>
  <si>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</si>
  <si>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</si>
  <si>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</si>
  <si>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</si>
  <si>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</si>
  <si>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</si>
  <si>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</si>
  <si>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</si>
  <si>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</si>
  <si>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</si>
  <si>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</si>
  <si>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</si>
  <si>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</si>
  <si>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</si>
  <si>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</si>
  <si>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</si>
  <si>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</si>
  <si>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</si>
  <si>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</si>
  <si>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</si>
  <si>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</si>
  <si>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</si>
  <si>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</si>
  <si>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</si>
  <si>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</si>
  <si>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</si>
  <si>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</si>
  <si>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</si>
  <si>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</si>
  <si>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</si>
  <si>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</si>
  <si>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</si>
  <si>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</si>
  <si>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</si>
  <si>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</si>
  <si>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</si>
  <si>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</si>
  <si>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</si>
  <si>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</si>
  <si>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</si>
  <si>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</si>
  <si>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</si>
  <si>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</si>
  <si>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</si>
  <si>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</si>
  <si>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</si>
  <si>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</si>
  <si>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</si>
  <si>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</si>
  <si>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</si>
  <si>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</si>
  <si>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</si>
  <si>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</si>
  <si>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</si>
  <si>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</si>
  <si>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</si>
  <si>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</si>
  <si>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</si>
  <si>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</si>
  <si>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</si>
  <si>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</si>
  <si>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</si>
  <si>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</si>
  <si>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</si>
  <si>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</si>
  <si>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</si>
  <si>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</si>
  <si>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</si>
  <si>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</si>
  <si>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</si>
  <si>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</si>
  <si>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</si>
  <si>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</si>
  <si>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</si>
  <si>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</si>
  <si>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</si>
  <si>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</si>
  <si>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</si>
  <si>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</si>
  <si>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</si>
  <si>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</si>
  <si>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</si>
  <si>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</si>
  <si>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</si>
  <si>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</si>
  <si>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</si>
  <si>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</si>
  <si>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</si>
  <si>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</si>
  <si>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</si>
  <si>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</si>
  <si>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</si>
  <si>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</si>
  <si>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</si>
  <si>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</si>
  <si>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</si>
  <si>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</si>
  <si>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</si>
  <si>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</si>
  <si>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</si>
  <si>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</si>
  <si>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</si>
  <si>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</si>
  <si>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</si>
  <si>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</si>
  <si>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</si>
  <si>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</si>
  <si>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</si>
  <si>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</si>
  <si>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</si>
  <si>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</si>
  <si>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</si>
  <si>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</si>
  <si>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</si>
  <si>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</si>
  <si>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</si>
  <si>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</si>
  <si>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</si>
  <si>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</si>
  <si>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</si>
  <si>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</si>
  <si>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</si>
  <si>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</si>
  <si>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</si>
  <si>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</si>
  <si>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</si>
  <si>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</si>
  <si>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</si>
  <si>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</si>
  <si>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</si>
  <si>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</si>
  <si>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</si>
  <si>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</si>
  <si>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</si>
  <si>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</si>
  <si>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</si>
  <si>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</si>
  <si>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</si>
  <si>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</si>
  <si>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</si>
  <si>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</si>
  <si>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</si>
  <si>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</si>
  <si>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</si>
  <si>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</si>
  <si>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</si>
  <si>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</si>
  <si>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</si>
  <si>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</si>
  <si>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</si>
  <si>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</si>
  <si>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</si>
  <si>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</si>
  <si>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</si>
  <si>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</si>
  <si>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</si>
  <si>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</si>
  <si>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</si>
  <si>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</si>
  <si>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</si>
  <si>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</si>
  <si>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</si>
  <si>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</si>
  <si>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</si>
  <si>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</si>
  <si>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</si>
  <si>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</si>
  <si>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</si>
  <si>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</si>
  <si>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</si>
  <si>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</si>
  <si>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</si>
  <si>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</si>
  <si>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</si>
  <si>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</si>
  <si>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</si>
  <si>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</si>
  <si>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</si>
  <si>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</si>
  <si>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</si>
  <si>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</si>
  <si>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</si>
  <si>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</si>
  <si>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</si>
  <si>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</si>
  <si>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</si>
  <si>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</si>
  <si>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</si>
  <si>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</si>
  <si>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</si>
  <si>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</si>
  <si>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</si>
  <si>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</si>
  <si>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</si>
  <si>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</si>
  <si>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</si>
  <si>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</si>
  <si>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</si>
  <si>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</si>
  <si>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</si>
  <si>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</si>
  <si>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</si>
  <si>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</si>
  <si>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</si>
  <si>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</si>
  <si>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</si>
  <si>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</si>
  <si>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</si>
  <si>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</si>
  <si>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</si>
  <si>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</si>
  <si>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</si>
  <si>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</si>
  <si>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</si>
  <si>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</si>
  <si>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</si>
  <si>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</si>
  <si>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</si>
  <si>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</si>
  <si>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</si>
  <si>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</si>
  <si>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</si>
  <si>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</si>
  <si>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</si>
  <si>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</si>
  <si>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</si>
  <si>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</si>
  <si>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</si>
  <si>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</si>
  <si>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</si>
  <si>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</si>
  <si>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</si>
  <si>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</si>
  <si>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</si>
  <si>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</si>
  <si>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</si>
  <si>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</si>
  <si>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</si>
  <si>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</si>
  <si>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</si>
  <si>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</si>
  <si>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</si>
  <si>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</si>
  <si>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</si>
  <si>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</si>
  <si>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</si>
  <si>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</si>
  <si>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</si>
  <si>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</si>
  <si>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</si>
  <si>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</si>
  <si>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</si>
  <si>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</si>
  <si>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</si>
  <si>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</si>
  <si>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</si>
  <si>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</si>
  <si>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</si>
  <si>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</si>
  <si>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</si>
  <si>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</si>
  <si>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</si>
  <si>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</si>
  <si>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</si>
  <si>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</si>
  <si>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</si>
  <si>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</si>
  <si>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</si>
  <si>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</si>
  <si>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</si>
  <si>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</si>
  <si>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</si>
  <si>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</si>
  <si>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</si>
  <si>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</si>
  <si>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</si>
  <si>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</si>
  <si>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</si>
  <si>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</si>
  <si>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</si>
  <si>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</si>
  <si>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</si>
  <si>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</si>
  <si>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</si>
  <si>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</si>
  <si>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</si>
  <si>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</si>
  <si>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</si>
  <si>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</si>
  <si>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</si>
  <si>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</si>
  <si>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</si>
  <si>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</si>
  <si>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</si>
  <si>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</si>
  <si>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</si>
  <si>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</si>
  <si>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</si>
  <si>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</si>
  <si>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</si>
  <si>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</si>
  <si>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</si>
  <si>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</si>
  <si>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</si>
  <si>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</si>
  <si>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</si>
  <si>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</si>
  <si>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</si>
  <si>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</si>
  <si>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</si>
  <si>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</si>
  <si>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</si>
  <si>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</si>
  <si>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</si>
  <si>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</si>
  <si>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</si>
  <si>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</si>
  <si>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</si>
  <si>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</si>
  <si>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</si>
  <si>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</si>
  <si>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</si>
  <si>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</si>
  <si>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</si>
  <si>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</si>
  <si>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</si>
  <si>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</si>
  <si>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</si>
  <si>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</si>
  <si>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</si>
  <si>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</si>
  <si>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</si>
  <si>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</si>
  <si>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</si>
  <si>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</si>
  <si>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</si>
  <si>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</si>
  <si>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</si>
  <si>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</si>
  <si>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</si>
  <si>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</si>
  <si>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</si>
  <si>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</si>
  <si>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</si>
  <si>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</si>
  <si>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</si>
  <si>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</si>
  <si>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</si>
  <si>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</si>
  <si>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</si>
  <si>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</si>
  <si>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</si>
  <si>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</si>
  <si>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</si>
  <si>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</si>
  <si>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</si>
  <si>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</si>
  <si>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</si>
  <si>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</si>
  <si>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</si>
  <si>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</si>
  <si>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</si>
  <si>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</si>
  <si>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</si>
  <si>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</si>
  <si>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</si>
  <si>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</si>
  <si>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</si>
  <si>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</si>
  <si>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</si>
  <si>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</si>
  <si>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</si>
  <si>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</si>
  <si>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</si>
  <si>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</si>
  <si>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</si>
  <si>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</si>
  <si>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</si>
  <si>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</si>
  <si>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</si>
  <si>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</si>
  <si>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</si>
  <si>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</si>
  <si>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</si>
  <si>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</si>
  <si>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</si>
  <si>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</si>
  <si>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</si>
  <si>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</si>
  <si>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</si>
  <si>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</si>
  <si>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</si>
  <si>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</si>
  <si>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</si>
  <si>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</si>
  <si>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</si>
  <si>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</si>
  <si>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</si>
  <si>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</si>
  <si>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</si>
  <si>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</si>
  <si>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</si>
  <si>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</si>
  <si>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</si>
  <si>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</si>
  <si>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</si>
  <si>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</si>
  <si>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</si>
  <si>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</si>
  <si>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</si>
  <si>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</si>
  <si>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</si>
  <si>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</si>
  <si>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</si>
  <si>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</si>
  <si>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</si>
  <si>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</si>
  <si>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</si>
  <si>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</si>
  <si>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</si>
  <si>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</si>
  <si>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</si>
  <si>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</si>
  <si>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</si>
  <si>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</si>
  <si>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</si>
  <si>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</si>
  <si>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</si>
  <si>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</si>
  <si>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</si>
  <si>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</si>
  <si>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</si>
  <si>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</si>
  <si>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</si>
  <si>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</si>
  <si>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</si>
  <si>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</si>
  <si>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</si>
  <si>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</si>
  <si>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</si>
  <si>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</si>
  <si>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</si>
  <si>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</si>
  <si>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</si>
  <si>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</si>
  <si>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</si>
  <si>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</si>
  <si>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</si>
  <si>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</si>
  <si>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</si>
  <si>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</si>
  <si>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</si>
  <si>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</si>
  <si>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</si>
  <si>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</si>
  <si>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</si>
  <si>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</si>
  <si>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</si>
  <si>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</si>
  <si>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</si>
  <si>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</si>
  <si>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</si>
  <si>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</si>
  <si>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</si>
  <si>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</si>
  <si>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</si>
  <si>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</si>
  <si>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</si>
  <si>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</si>
  <si>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</si>
  <si>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</si>
  <si>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</si>
  <si>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</si>
  <si>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</si>
  <si>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</si>
  <si>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</si>
  <si>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</si>
  <si>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</si>
  <si>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</si>
  <si>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</si>
  <si>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</si>
  <si>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</si>
  <si>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</si>
  <si>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</si>
  <si>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</si>
  <si>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</si>
  <si>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</si>
  <si>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</si>
  <si>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</si>
  <si>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</si>
  <si>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</si>
  <si>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</si>
  <si>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</si>
  <si>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</si>
  <si>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</si>
  <si>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</si>
  <si>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</si>
  <si>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</si>
  <si>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</si>
  <si>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</si>
  <si>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</si>
  <si>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</si>
  <si>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</si>
  <si>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</si>
  <si>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</si>
  <si>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</si>
  <si>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</si>
  <si>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</si>
  <si>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</si>
  <si>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</si>
  <si>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</si>
  <si>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</si>
  <si>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</si>
  <si>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</si>
  <si>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</si>
  <si>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</si>
  <si>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</si>
  <si>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</si>
  <si>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</si>
  <si>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</si>
  <si>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</si>
  <si>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</si>
  <si>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</si>
  <si>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</si>
  <si>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</si>
  <si>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</si>
  <si>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</si>
  <si>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</si>
  <si>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</si>
  <si>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</si>
  <si>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</si>
  <si>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</si>
  <si>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</si>
  <si>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</si>
  <si>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</si>
  <si>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</si>
  <si>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</si>
  <si>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</si>
  <si>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</si>
  <si>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</si>
  <si>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</si>
  <si>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</si>
  <si>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</si>
  <si>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</si>
  <si>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</si>
  <si>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</si>
  <si>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</si>
  <si>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</si>
  <si>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</si>
  <si>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</si>
  <si>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</si>
  <si>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</si>
  <si>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</si>
  <si>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</si>
  <si>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</si>
  <si>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</si>
  <si>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</si>
  <si>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</si>
  <si>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</si>
  <si>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</si>
  <si>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</si>
  <si>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</si>
  <si>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</si>
  <si>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</si>
  <si>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</si>
  <si>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</si>
  <si>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</si>
  <si>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</si>
  <si>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</si>
  <si>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</si>
  <si>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</si>
  <si>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</si>
  <si>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</si>
  <si>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</si>
  <si>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</si>
  <si>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</si>
  <si>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</si>
  <si>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</si>
  <si>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</si>
  <si>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</si>
  <si>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</si>
  <si>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</si>
  <si>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</si>
  <si>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</si>
  <si>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</si>
  <si>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</si>
  <si>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</si>
  <si>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</si>
  <si>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</si>
  <si>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</si>
  <si>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</si>
  <si>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</si>
  <si>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</si>
  <si>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</si>
  <si>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</si>
  <si>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</si>
  <si>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</si>
  <si>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</si>
  <si>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</si>
  <si>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</si>
  <si>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</si>
  <si>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</si>
  <si>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</si>
  <si>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</si>
  <si>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</si>
  <si>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</si>
  <si>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</si>
  <si>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</si>
  <si>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</si>
  <si>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</si>
  <si>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</si>
  <si>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</si>
  <si>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</si>
  <si>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</si>
  <si>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</si>
  <si>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</si>
  <si>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</si>
  <si>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</si>
  <si>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</si>
  <si>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</si>
  <si>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</si>
  <si>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</si>
  <si>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</si>
  <si>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</si>
  <si>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</si>
  <si>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</si>
  <si>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</si>
  <si>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</si>
  <si>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</si>
  <si>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</si>
  <si>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</si>
  <si>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</si>
  <si>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</si>
  <si>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</si>
  <si>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</si>
  <si>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</si>
  <si>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</si>
  <si>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</si>
  <si>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</si>
  <si>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</si>
  <si>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</si>
  <si>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</si>
  <si>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</si>
  <si>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</si>
  <si>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</si>
  <si>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</si>
  <si>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</si>
  <si>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</si>
  <si>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</si>
  <si>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</si>
  <si>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</si>
  <si>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</si>
  <si>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</si>
  <si>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</si>
  <si>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</si>
  <si>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</si>
  <si>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</si>
  <si>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</si>
  <si>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</si>
  <si>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</si>
  <si>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</si>
  <si>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</si>
  <si>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</si>
  <si>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</si>
  <si>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</si>
  <si>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</si>
  <si>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</si>
  <si>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</si>
  <si>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</si>
  <si>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</si>
  <si>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</si>
  <si>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</si>
  <si>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</si>
  <si>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</si>
  <si>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</si>
  <si>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</si>
  <si>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</si>
  <si>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</si>
  <si>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</si>
  <si>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</si>
  <si>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</si>
  <si>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</si>
  <si>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</si>
  <si>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</si>
  <si>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</si>
  <si>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</si>
  <si>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</si>
  <si>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</si>
  <si>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</si>
  <si>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</si>
  <si>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</si>
  <si>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</si>
  <si>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</si>
  <si>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</si>
  <si>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</si>
  <si>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</si>
  <si>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</si>
  <si>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</si>
  <si>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</si>
  <si>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</si>
  <si>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</si>
  <si>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</si>
  <si>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</si>
  <si>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</si>
  <si>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</si>
  <si>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</si>
  <si>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</si>
  <si>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</si>
  <si>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</si>
  <si>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</si>
  <si>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</si>
  <si>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</si>
  <si>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</si>
  <si>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</si>
  <si>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</si>
  <si>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</si>
  <si>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</si>
  <si>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</si>
  <si>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</si>
  <si>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</si>
  <si>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</si>
  <si>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</si>
  <si>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</si>
  <si>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</si>
  <si>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</si>
  <si>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</si>
  <si>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</si>
  <si>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</si>
  <si>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</si>
  <si>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</si>
  <si>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</si>
  <si>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</si>
  <si>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</si>
  <si>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</si>
  <si>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</si>
  <si>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</si>
  <si>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</si>
  <si>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</si>
  <si>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</si>
  <si>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</si>
  <si>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</si>
  <si>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</si>
  <si>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</si>
  <si>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</si>
  <si>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</si>
  <si>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</si>
  <si>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</si>
  <si>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</si>
  <si>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</si>
  <si>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</si>
  <si>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</si>
  <si>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</si>
  <si>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</si>
  <si>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</si>
  <si>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</si>
  <si>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</si>
  <si>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</si>
  <si>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</si>
  <si>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</si>
  <si>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</si>
  <si>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</si>
  <si>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</si>
  <si>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</si>
  <si>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</si>
  <si>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</si>
  <si>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</si>
  <si>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</si>
  <si>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</si>
  <si>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</si>
  <si>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</si>
  <si>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</si>
  <si>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</si>
  <si>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</si>
  <si>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</si>
  <si>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</si>
  <si>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</si>
  <si>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</si>
  <si>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</si>
  <si>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</si>
  <si>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</si>
  <si>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</si>
  <si>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</si>
  <si>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</si>
  <si>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</si>
  <si>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</si>
  <si>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</si>
  <si>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</si>
  <si>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</si>
  <si>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</si>
  <si>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</si>
  <si>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</si>
  <si>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</si>
  <si>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</si>
  <si>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</si>
  <si>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</si>
  <si>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</si>
  <si>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</si>
  <si>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</si>
  <si>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</si>
  <si>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</si>
  <si>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</si>
  <si>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</si>
  <si>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</si>
  <si>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</si>
  <si>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</si>
  <si>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</si>
  <si>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</si>
  <si>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</si>
  <si>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</si>
  <si>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</si>
  <si>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</si>
  <si>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</si>
  <si>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</si>
  <si>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</si>
  <si>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</si>
  <si>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</si>
  <si>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</si>
  <si>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</si>
  <si>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</si>
  <si>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</si>
  <si>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</si>
  <si>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</si>
  <si>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</si>
  <si>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</si>
  <si>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</si>
  <si>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</si>
  <si>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</si>
  <si>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</si>
  <si>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</si>
  <si>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</si>
  <si>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</si>
  <si>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</si>
  <si>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</si>
  <si>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</si>
  <si>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</si>
  <si>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</si>
  <si>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</si>
  <si>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</si>
  <si>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</si>
  <si>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</si>
  <si>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</si>
  <si>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</si>
  <si>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</si>
  <si>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</si>
  <si>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</si>
  <si>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</si>
  <si>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</si>
  <si>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</si>
  <si>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</si>
  <si>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</si>
  <si>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</si>
  <si>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</si>
  <si>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</si>
  <si>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</si>
  <si>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</si>
  <si>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</si>
  <si>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</si>
  <si>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</si>
  <si>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</si>
  <si>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</si>
  <si>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</si>
  <si>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</si>
  <si>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</si>
  <si>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</si>
  <si>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</si>
  <si>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</si>
  <si>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</si>
  <si>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</si>
  <si>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</si>
  <si>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</si>
  <si>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</si>
  <si>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</si>
  <si>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</si>
  <si>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</si>
  <si>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</si>
  <si>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</si>
  <si>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</si>
  <si>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</si>
  <si>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</si>
  <si>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</si>
  <si>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</si>
  <si>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</si>
  <si>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</si>
  <si>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</si>
  <si>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</si>
  <si>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</si>
  <si>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</si>
  <si>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</si>
  <si>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</si>
  <si>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</si>
  <si>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</si>
  <si>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</si>
  <si>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</si>
  <si>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</si>
  <si>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</si>
  <si>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</si>
  <si>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</si>
  <si>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</si>
  <si>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</si>
  <si>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</si>
  <si>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</si>
  <si>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</si>
  <si>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</si>
  <si>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</si>
  <si>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</si>
  <si>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</si>
  <si>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</si>
  <si>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</si>
  <si>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</si>
  <si>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</si>
  <si>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</si>
  <si>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</si>
  <si>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</si>
  <si>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</si>
  <si>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</si>
  <si>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</si>
  <si>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</si>
  <si>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</si>
  <si>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</si>
  <si>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</si>
  <si>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</si>
  <si>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</si>
  <si>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</si>
  <si>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</si>
  <si>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</si>
  <si>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</si>
  <si>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</si>
  <si>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</si>
  <si>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</si>
  <si>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</si>
  <si>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</si>
  <si>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</si>
  <si>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</si>
  <si>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</si>
  <si>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</si>
  <si>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</si>
  <si>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</si>
  <si>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</si>
  <si>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</si>
  <si>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</si>
  <si>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</si>
  <si>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</si>
  <si>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</si>
  <si>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</si>
  <si>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</si>
  <si>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</si>
  <si>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</si>
  <si>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</si>
  <si>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</si>
  <si>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</si>
  <si>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</si>
  <si>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</si>
  <si>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</si>
  <si>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</si>
  <si>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</si>
  <si>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</si>
  <si>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</si>
  <si>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</si>
  <si>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</si>
  <si>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</si>
  <si>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</si>
  <si>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</si>
  <si>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</si>
  <si>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</si>
  <si>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</si>
  <si>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</si>
  <si>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</si>
  <si>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</si>
  <si>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</si>
  <si>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</si>
  <si>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</si>
  <si>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</si>
  <si>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</si>
  <si>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</si>
  <si>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</si>
  <si>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</si>
  <si>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</si>
  <si>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</si>
  <si>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</si>
  <si>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</si>
  <si>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</si>
  <si>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</si>
  <si>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</si>
  <si>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</si>
  <si>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</si>
  <si>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</si>
  <si>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</si>
  <si>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</si>
  <si>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</si>
  <si>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</si>
  <si>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</si>
  <si>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</si>
  <si>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</si>
  <si>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</si>
  <si>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</si>
  <si>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</si>
  <si>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</si>
  <si>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</si>
  <si>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</si>
  <si>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</si>
  <si>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</si>
  <si>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</si>
  <si>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</si>
  <si>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</si>
  <si>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</si>
  <si>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</si>
  <si>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</si>
  <si>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</si>
  <si>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</si>
  <si>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</si>
  <si>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</si>
  <si>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</si>
  <si>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</si>
  <si>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</si>
  <si>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</si>
  <si>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</si>
  <si>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</si>
  <si>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</si>
  <si>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</si>
  <si>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</si>
  <si>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</si>
  <si>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</si>
  <si>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</si>
  <si>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</si>
  <si>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</si>
  <si>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</si>
  <si>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</si>
  <si>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</si>
  <si>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</si>
  <si>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</si>
  <si>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</si>
  <si>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</si>
  <si>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</si>
  <si>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</si>
  <si>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</si>
  <si>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</si>
  <si>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</si>
  <si>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</si>
  <si>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</si>
  <si>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</si>
  <si>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</si>
  <si>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</si>
  <si>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</si>
  <si>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</si>
  <si>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</si>
  <si>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</si>
  <si>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</si>
  <si>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</si>
  <si>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</si>
  <si>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</si>
  <si>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</si>
  <si>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</si>
  <si>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</si>
  <si>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</si>
  <si>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</si>
  <si>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</si>
  <si>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</si>
  <si>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</si>
  <si>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</si>
  <si>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</si>
  <si>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</si>
  <si>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</si>
  <si>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</si>
  <si>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</si>
  <si>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</si>
  <si>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</si>
  <si>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</si>
  <si>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</si>
  <si>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</si>
  <si>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</si>
  <si>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</si>
  <si>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</si>
  <si>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</si>
  <si>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</si>
  <si>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</si>
  <si>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</si>
  <si>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</si>
  <si>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</si>
  <si>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</si>
  <si>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</si>
  <si>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</si>
  <si>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</si>
  <si>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</si>
  <si>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</si>
  <si>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</si>
  <si>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</si>
  <si>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</si>
  <si>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</si>
  <si>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</si>
  <si>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</si>
  <si>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</si>
  <si>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</si>
  <si>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</si>
  <si>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</si>
  <si>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</si>
  <si>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</si>
  <si>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</si>
  <si>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</si>
  <si>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</si>
  <si>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</si>
  <si>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</si>
  <si>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</si>
  <si>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</si>
  <si>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</si>
  <si>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</si>
  <si>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</si>
  <si>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</si>
  <si>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</si>
  <si>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</si>
  <si>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</si>
  <si>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</si>
  <si>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</si>
  <si>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</si>
  <si>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</si>
  <si>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</si>
  <si>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</si>
  <si>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</si>
  <si>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</si>
  <si>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</si>
  <si>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</si>
  <si>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</si>
  <si>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</si>
  <si>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</si>
  <si>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</si>
  <si>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</si>
  <si>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</si>
  <si>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</si>
  <si>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</si>
  <si>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</si>
  <si>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</si>
  <si>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</si>
  <si>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</si>
  <si>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</si>
  <si>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</si>
  <si>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</si>
  <si>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</si>
  <si>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</si>
  <si>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</si>
  <si>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</si>
  <si>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</si>
  <si>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</si>
  <si>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</si>
  <si>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</si>
  <si>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</si>
  <si>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</si>
  <si>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</si>
  <si>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</si>
  <si>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</si>
  <si>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</si>
  <si>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</si>
  <si>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</si>
  <si>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</si>
  <si>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</si>
  <si>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</si>
  <si>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</si>
  <si>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</si>
  <si>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</si>
  <si>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</si>
  <si>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</si>
  <si>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</si>
  <si>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</si>
  <si>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</si>
  <si>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</si>
  <si>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</si>
  <si>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</si>
  <si>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</si>
  <si>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</si>
  <si>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</si>
  <si>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</si>
  <si>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</si>
  <si>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</si>
  <si>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</si>
  <si>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</si>
  <si>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</si>
  <si>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</si>
  <si>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</si>
  <si>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</si>
  <si>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</si>
  <si>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</si>
  <si>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</si>
  <si>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</si>
  <si>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</si>
  <si>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</si>
  <si>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</si>
  <si>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</si>
  <si>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</si>
  <si>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</si>
  <si>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</si>
  <si>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</si>
  <si>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</si>
  <si>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</si>
  <si>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</si>
  <si>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</si>
  <si>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</si>
  <si>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</si>
  <si>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</si>
  <si>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</si>
  <si>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</si>
  <si>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</si>
  <si>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</si>
  <si>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</si>
  <si>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</si>
  <si>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</si>
  <si>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</si>
  <si>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</si>
  <si>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</si>
  <si>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</si>
  <si>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</si>
  <si>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</si>
  <si>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</si>
  <si>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</si>
  <si>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</si>
  <si>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</si>
  <si>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</si>
  <si>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</si>
  <si>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</si>
  <si>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</si>
  <si>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</si>
  <si>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</si>
  <si>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</si>
  <si>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</si>
  <si>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</si>
  <si>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</si>
  <si>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</si>
  <si>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</si>
  <si>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</si>
  <si>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</si>
  <si>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</si>
  <si>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</si>
  <si>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</si>
  <si>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</si>
  <si>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</si>
  <si>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</si>
  <si>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</si>
  <si>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</si>
  <si>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</si>
  <si>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</si>
  <si>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</si>
  <si>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</si>
  <si>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</si>
  <si>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</si>
  <si>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</si>
  <si>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</si>
  <si>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</si>
  <si>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</si>
  <si>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</si>
  <si>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</si>
  <si>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</si>
  <si>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</si>
  <si>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</si>
  <si>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</si>
  <si>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</si>
  <si>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</si>
  <si>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</si>
  <si>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</si>
  <si>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</si>
  <si>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</si>
  <si>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</si>
  <si>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</si>
  <si>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</si>
  <si>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</si>
  <si>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</si>
  <si>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</si>
  <si>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</si>
  <si>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</si>
  <si>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</si>
  <si>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</si>
  <si>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</si>
  <si>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</si>
  <si>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</si>
  <si>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</si>
  <si>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</si>
  <si>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</si>
  <si>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</si>
  <si>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</si>
  <si>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</si>
  <si>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</si>
  <si>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</si>
  <si>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</si>
  <si>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</si>
  <si>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</si>
  <si>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</si>
  <si>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</si>
  <si>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</si>
  <si>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</si>
  <si>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</si>
  <si>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</si>
  <si>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</si>
  <si>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</si>
  <si>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</si>
  <si>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</si>
  <si>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</si>
  <si>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</si>
  <si>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</si>
  <si>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</si>
  <si>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</si>
  <si>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</si>
  <si>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</si>
  <si>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</si>
  <si>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</si>
  <si>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</si>
  <si>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</si>
  <si>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</si>
  <si>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</si>
  <si>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</si>
  <si>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</si>
  <si>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</si>
  <si>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</si>
  <si>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</si>
  <si>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</si>
  <si>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</si>
  <si>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</si>
  <si>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</si>
  <si>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</si>
  <si>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</si>
  <si>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</si>
  <si>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</si>
  <si>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</si>
  <si>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</si>
  <si>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</si>
  <si>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</si>
  <si>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</si>
  <si>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</si>
  <si>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</si>
  <si>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</si>
  <si>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</si>
  <si>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</si>
  <si>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</si>
  <si>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</si>
  <si>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</si>
  <si>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</si>
  <si>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</si>
  <si>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</si>
  <si>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</si>
  <si>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</si>
  <si>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</si>
  <si>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</si>
  <si>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</si>
  <si>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</si>
  <si>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</si>
  <si>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</si>
  <si>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</si>
  <si>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</si>
  <si>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</si>
  <si>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</si>
  <si>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</si>
  <si>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</si>
  <si>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</si>
  <si>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</si>
  <si>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</si>
  <si>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</si>
  <si>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</si>
  <si>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</si>
  <si>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</si>
  <si>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</si>
  <si>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</si>
  <si>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</si>
  <si>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</si>
  <si>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</si>
  <si>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</si>
  <si>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</si>
  <si>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</si>
  <si>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</si>
  <si>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</si>
  <si>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</si>
  <si>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</si>
  <si>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</si>
  <si>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</si>
  <si>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</si>
  <si>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</si>
  <si>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</si>
  <si>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</si>
  <si>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</si>
  <si>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</si>
  <si>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</si>
  <si>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</si>
  <si>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</si>
  <si>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</si>
  <si>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</si>
  <si>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</si>
  <si>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</si>
  <si>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</si>
  <si>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</si>
  <si>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</si>
  <si>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</si>
  <si>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</si>
  <si>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</si>
  <si>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</si>
  <si>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</si>
  <si>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</si>
  <si>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</si>
  <si>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</si>
  <si>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</si>
  <si>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</si>
  <si>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</si>
  <si>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</si>
  <si>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</si>
  <si>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</si>
  <si>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</si>
  <si>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</si>
  <si>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</si>
  <si>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</si>
  <si>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</si>
  <si>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</si>
  <si>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</si>
  <si>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</si>
  <si>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</si>
  <si>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</si>
  <si>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</si>
  <si>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</si>
  <si>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</si>
  <si>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</si>
  <si>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</si>
  <si>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</si>
  <si>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</si>
  <si>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</si>
  <si>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</si>
  <si>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</si>
  <si>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</si>
  <si>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</si>
  <si>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</si>
  <si>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</si>
  <si>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</si>
  <si>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</si>
  <si>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</si>
  <si>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</si>
  <si>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</si>
  <si>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</si>
  <si>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</si>
  <si>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</si>
  <si>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</si>
  <si>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</si>
  <si>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</si>
  <si>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</si>
  <si>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</si>
  <si>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</si>
  <si>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</si>
  <si>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</si>
  <si>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</si>
  <si>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</si>
  <si>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</si>
  <si>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</si>
  <si>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</si>
  <si>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</si>
  <si>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</si>
  <si>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</si>
  <si>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</si>
  <si>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</si>
  <si>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</si>
  <si>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</si>
  <si>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</si>
  <si>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</si>
  <si>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</si>
  <si>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</si>
  <si>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</si>
  <si>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</si>
  <si>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</si>
  <si>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</si>
  <si>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</si>
  <si>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</si>
  <si>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</si>
  <si>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</si>
  <si>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</si>
  <si>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</si>
  <si>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</si>
  <si>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</si>
  <si>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</si>
  <si>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</si>
  <si>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</si>
  <si>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</si>
  <si>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</si>
  <si>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</si>
  <si>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</si>
  <si>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</si>
  <si>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</si>
  <si>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</si>
  <si>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</si>
  <si>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</si>
  <si>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</si>
  <si>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</si>
  <si>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</si>
  <si>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</si>
  <si>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</si>
  <si>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</si>
  <si>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</si>
  <si>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</si>
  <si>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</si>
  <si>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</si>
  <si>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</si>
  <si>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</si>
  <si>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</si>
  <si>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</si>
  <si>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</si>
  <si>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</si>
  <si>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</si>
  <si>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</si>
  <si>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</si>
  <si>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</si>
  <si>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</si>
  <si>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</si>
  <si>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</si>
  <si>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</si>
  <si>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</si>
  <si>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</si>
  <si>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</si>
  <si>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</si>
  <si>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</si>
  <si>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</si>
  <si>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</si>
  <si>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</si>
  <si>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</si>
  <si>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</si>
  <si>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</si>
  <si>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</si>
  <si>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</si>
  <si>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</si>
  <si>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</si>
  <si>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</si>
  <si>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</si>
  <si>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</si>
  <si>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</si>
  <si>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</si>
  <si>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</si>
  <si>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</si>
  <si>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</si>
  <si>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</si>
  <si>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</si>
  <si>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</si>
  <si>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</si>
  <si>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</si>
  <si>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</si>
  <si>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</si>
  <si>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</si>
  <si>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</si>
  <si>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</si>
  <si>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</si>
  <si>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</si>
  <si>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</si>
  <si>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</si>
  <si>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</si>
  <si>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</si>
  <si>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</si>
  <si>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</si>
  <si>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</si>
  <si>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</si>
  <si>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</si>
  <si>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</si>
  <si>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</si>
  <si>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</si>
  <si>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</si>
  <si>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</si>
  <si>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</si>
  <si>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</si>
  <si>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</si>
  <si>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</si>
  <si>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</si>
  <si>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</si>
  <si>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</si>
  <si>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</si>
  <si>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</si>
  <si>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</si>
  <si>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</si>
  <si>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</si>
  <si>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</si>
  <si>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</si>
  <si>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</si>
  <si>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</si>
  <si>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</si>
  <si>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</si>
  <si>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</si>
  <si>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</si>
  <si>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</si>
  <si>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</si>
  <si>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</si>
  <si>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</si>
  <si>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</si>
  <si>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</si>
  <si>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</si>
  <si>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</si>
  <si>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</si>
  <si>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</si>
  <si>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</si>
  <si>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</si>
  <si>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</si>
  <si>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</si>
  <si>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</si>
  <si>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</si>
  <si>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</si>
  <si>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</si>
  <si>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</si>
  <si>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</si>
  <si>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</si>
  <si>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</si>
  <si>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</si>
  <si>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</si>
  <si>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</si>
  <si>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</si>
  <si>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</si>
  <si>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</si>
  <si>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</si>
  <si>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</si>
  <si>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</si>
  <si>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</si>
  <si>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</si>
  <si>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</si>
  <si>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</si>
  <si>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</si>
  <si>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</si>
  <si>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</si>
  <si>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</si>
  <si>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</si>
  <si>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</si>
  <si>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</si>
  <si>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</si>
  <si>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</si>
  <si>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</si>
  <si>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</si>
  <si>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</si>
  <si>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</si>
  <si>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</si>
  <si>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</si>
  <si>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</si>
  <si>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</si>
  <si>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</si>
  <si>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</si>
  <si>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</si>
  <si>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</si>
  <si>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</si>
  <si>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</si>
  <si>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</si>
  <si>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</si>
  <si>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</si>
  <si>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</si>
  <si>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</si>
  <si>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</si>
  <si>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</si>
  <si>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</si>
  <si>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</si>
  <si>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</si>
  <si>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</si>
  <si>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</si>
  <si>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</si>
  <si>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</si>
  <si>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</si>
  <si>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</si>
  <si>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</si>
  <si>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</si>
  <si>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</si>
  <si>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</si>
  <si>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</si>
  <si>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</si>
  <si>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</si>
  <si>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</si>
  <si>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</si>
  <si>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</si>
  <si>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</si>
  <si>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</si>
  <si>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</si>
  <si>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</si>
  <si>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</si>
  <si>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</si>
  <si>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</si>
  <si>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</si>
  <si>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</si>
  <si>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</si>
  <si>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</si>
  <si>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</si>
  <si>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</si>
  <si>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</si>
  <si>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</si>
  <si>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</si>
  <si>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</si>
  <si>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</si>
  <si>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</si>
  <si>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</si>
  <si>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</si>
  <si>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</si>
  <si>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</si>
  <si>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</si>
  <si>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</si>
  <si>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</si>
  <si>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</si>
  <si>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</si>
  <si>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</si>
  <si>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</si>
  <si>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</si>
  <si>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</si>
  <si>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</si>
  <si>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</si>
  <si>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</si>
  <si>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</si>
  <si>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</si>
  <si>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</si>
  <si>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</si>
  <si>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</si>
  <si>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</si>
  <si>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</si>
  <si>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</si>
  <si>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</si>
  <si>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</si>
  <si>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</si>
  <si>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</si>
  <si>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</si>
  <si>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</si>
  <si>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</si>
  <si>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</si>
  <si>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</si>
  <si>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</si>
  <si>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</si>
  <si>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</si>
  <si>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</si>
  <si>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</si>
  <si>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</si>
  <si>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</si>
  <si>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</si>
  <si>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</si>
  <si>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</si>
  <si>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</si>
  <si>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</si>
  <si>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</si>
  <si>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</si>
  <si>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</si>
  <si>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</si>
  <si>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</si>
  <si>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</si>
  <si>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</si>
  <si>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</si>
  <si>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</si>
  <si>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</si>
  <si>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</si>
  <si>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</si>
  <si>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</si>
  <si>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</si>
  <si>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</si>
  <si>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</si>
  <si>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</si>
  <si>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</si>
  <si>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</si>
  <si>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</si>
  <si>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</si>
  <si>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</si>
  <si>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</si>
  <si>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</si>
  <si>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</si>
  <si>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</si>
  <si>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</si>
  <si>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</si>
  <si>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</si>
  <si>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</si>
  <si>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</si>
  <si>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</si>
  <si>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</si>
  <si>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</si>
  <si>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</si>
  <si>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</si>
  <si>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</si>
  <si>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</si>
  <si>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</si>
  <si>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</si>
  <si>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</si>
  <si>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</si>
  <si>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</si>
  <si>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</si>
  <si>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</si>
  <si>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</si>
  <si>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</si>
  <si>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</si>
  <si>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</si>
  <si>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</si>
  <si>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</si>
  <si>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</si>
  <si>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</si>
  <si>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</si>
  <si>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</si>
  <si>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</si>
  <si>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</si>
  <si>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</si>
  <si>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</si>
  <si>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</si>
  <si>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</si>
  <si>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</si>
  <si>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</si>
  <si>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</si>
  <si>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</si>
  <si>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</si>
  <si>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</si>
  <si>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</si>
  <si>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</si>
  <si>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</si>
  <si>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</si>
  <si>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</si>
  <si>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</si>
  <si>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</si>
  <si>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</si>
  <si>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</si>
  <si>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</si>
  <si>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</si>
  <si>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</si>
  <si>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</si>
  <si>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</si>
  <si>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</si>
  <si>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</si>
  <si>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</si>
  <si>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</si>
  <si>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</si>
  <si>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</si>
  <si>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</si>
  <si>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</si>
  <si>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</si>
  <si>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</si>
  <si>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</si>
  <si>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</si>
  <si>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</si>
  <si>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</si>
  <si>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</si>
  <si>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</si>
  <si>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</si>
  <si>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</si>
  <si>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</si>
  <si>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</si>
  <si>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</si>
  <si>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</si>
  <si>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</si>
  <si>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</si>
  <si>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</si>
  <si>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</si>
  <si>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</si>
  <si>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</si>
  <si>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</si>
  <si>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</si>
  <si>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</si>
  <si>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</si>
  <si>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</si>
  <si>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</si>
  <si>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</si>
  <si>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</si>
  <si>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</si>
  <si>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</si>
  <si>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</si>
  <si>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</si>
  <si>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</si>
  <si>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</si>
  <si>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</si>
  <si>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</si>
  <si>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</si>
  <si>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</si>
  <si>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</si>
  <si>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</si>
  <si>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</si>
  <si>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</si>
  <si>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</si>
  <si>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</si>
  <si>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</si>
  <si>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</si>
  <si>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</si>
  <si>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</si>
  <si>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</si>
  <si>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</si>
  <si>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</si>
  <si>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</si>
  <si>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</si>
  <si>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</si>
  <si>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</si>
  <si>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</si>
  <si>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</si>
  <si>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</si>
  <si>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</si>
  <si>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</si>
  <si>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</si>
  <si>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</si>
  <si>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</si>
  <si>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</si>
  <si>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</si>
  <si>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</si>
  <si>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</si>
  <si>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</si>
  <si>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</si>
  <si>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</si>
  <si>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</si>
  <si>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</si>
  <si>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</si>
  <si>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</si>
  <si>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</si>
  <si>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</si>
  <si>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</si>
  <si>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</si>
  <si>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</si>
  <si>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</si>
  <si>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</si>
  <si>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</si>
  <si>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</si>
  <si>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</si>
  <si>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</si>
  <si>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</si>
  <si>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</si>
  <si>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</si>
  <si>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</si>
  <si>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</si>
  <si>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</si>
  <si>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</si>
  <si>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</si>
  <si>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</si>
  <si>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</si>
  <si>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</si>
  <si>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</si>
  <si>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</si>
  <si>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</si>
  <si>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</si>
  <si>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</si>
  <si>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</si>
  <si>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</si>
  <si>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</si>
  <si>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</si>
  <si>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</si>
  <si>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</si>
  <si>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</si>
  <si>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</si>
  <si>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</si>
  <si>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</si>
  <si>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</si>
  <si>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</si>
  <si>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</si>
  <si>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</si>
  <si>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</si>
  <si>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</si>
  <si>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</si>
  <si>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</si>
  <si>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</si>
  <si>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</si>
  <si>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</si>
  <si>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</si>
  <si>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</si>
  <si>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</si>
  <si>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</si>
  <si>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</si>
  <si>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</si>
  <si>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</si>
  <si>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</si>
  <si>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</si>
  <si>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</si>
  <si>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</si>
  <si>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</si>
  <si>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</si>
  <si>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</si>
  <si>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</si>
  <si>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</si>
  <si>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</si>
  <si>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</si>
  <si>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</si>
  <si>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</si>
  <si>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</si>
  <si>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</si>
  <si>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</si>
  <si>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</si>
  <si>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</si>
  <si>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</si>
  <si>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</si>
  <si>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</si>
  <si>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</si>
  <si>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</si>
  <si>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</si>
  <si>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</si>
  <si>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</si>
  <si>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</si>
  <si>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</si>
  <si>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</si>
  <si>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</si>
  <si>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</si>
  <si>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</si>
  <si>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</si>
  <si>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</si>
  <si>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</si>
  <si>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</si>
  <si>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</si>
  <si>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</si>
  <si>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</si>
  <si>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</si>
  <si>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</si>
  <si>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</si>
  <si>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</si>
  <si>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</si>
  <si>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</si>
  <si>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</si>
  <si>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</si>
  <si>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</si>
  <si>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</si>
  <si>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</si>
  <si>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</si>
  <si>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</si>
  <si>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</si>
  <si>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</si>
  <si>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</si>
  <si>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</si>
  <si>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</si>
  <si>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</si>
  <si>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</si>
  <si>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</si>
  <si>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</si>
  <si>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</si>
  <si>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</si>
  <si>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</si>
  <si>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</si>
  <si>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</si>
  <si>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</si>
  <si>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</si>
  <si>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</si>
  <si>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</si>
  <si>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</si>
  <si>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</si>
  <si>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</si>
  <si>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</si>
  <si>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</si>
  <si>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</si>
  <si>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</si>
  <si>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</si>
  <si>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</si>
  <si>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</si>
  <si>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</si>
  <si>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</si>
  <si>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</si>
  <si>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</si>
  <si>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</si>
  <si>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</si>
  <si>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</si>
  <si>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</si>
  <si>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</si>
  <si>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</si>
  <si>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</si>
  <si>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</si>
  <si>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</si>
  <si>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</si>
  <si>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</si>
  <si>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</si>
  <si>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</si>
  <si>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</si>
  <si>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</si>
  <si>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</si>
  <si>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</si>
  <si>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</si>
  <si>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</si>
  <si>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</si>
  <si>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</si>
  <si>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</si>
  <si>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</si>
  <si>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</si>
  <si>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</si>
  <si>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</si>
  <si>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</si>
  <si>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</si>
  <si>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</si>
  <si>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</si>
  <si>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</si>
  <si>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</si>
  <si>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</si>
  <si>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</si>
  <si>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</si>
  <si>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</si>
  <si>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</si>
  <si>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</si>
  <si>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</si>
  <si>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</si>
  <si>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</si>
  <si>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</si>
  <si>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</si>
  <si>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</si>
  <si>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</si>
  <si>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</si>
  <si>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</si>
  <si>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</si>
  <si>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</si>
  <si>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</si>
  <si>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</si>
  <si>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</si>
  <si>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</si>
  <si>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</si>
  <si>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</si>
  <si>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</si>
  <si>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</si>
  <si>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</si>
  <si>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</si>
  <si>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</si>
  <si>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</si>
  <si>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</si>
  <si>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</si>
  <si>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</si>
  <si>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</si>
  <si>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</si>
  <si>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</si>
  <si>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</si>
  <si>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</si>
  <si>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</si>
  <si>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</si>
  <si>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</si>
  <si>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</si>
  <si>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</si>
  <si>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</si>
  <si>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</si>
  <si>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</si>
  <si>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</si>
  <si>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</si>
  <si>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</si>
  <si>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</si>
  <si>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</si>
  <si>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</si>
  <si>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</si>
  <si>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</si>
  <si>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</si>
  <si>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</si>
  <si>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</si>
  <si>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</si>
  <si>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</si>
  <si>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</si>
  <si>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</si>
  <si>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</si>
  <si>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</si>
  <si>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</si>
  <si>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</si>
  <si>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</si>
  <si>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</si>
  <si>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</si>
  <si>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</si>
  <si>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</si>
  <si>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</si>
  <si>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</si>
  <si>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</si>
  <si>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</si>
  <si>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</si>
  <si>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</si>
  <si>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</si>
  <si>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</si>
  <si>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</si>
  <si>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</si>
  <si>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</si>
  <si>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</si>
  <si>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</si>
  <si>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</si>
  <si>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</si>
  <si>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</si>
  <si>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</si>
  <si>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</si>
  <si>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</si>
  <si>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</si>
  <si>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</si>
  <si>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</si>
  <si>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</si>
  <si>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</si>
  <si>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</si>
  <si>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</si>
  <si>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</si>
  <si>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</si>
  <si>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</si>
  <si>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</si>
  <si>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</si>
  <si>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</si>
  <si>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</si>
  <si>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</si>
  <si>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</si>
  <si>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</si>
  <si>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</si>
  <si>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</si>
  <si>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</si>
  <si>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</si>
  <si>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</si>
  <si>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</si>
  <si>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</si>
  <si>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</si>
  <si>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</si>
  <si>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</si>
  <si>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</si>
  <si>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</si>
  <si>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</si>
  <si>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</si>
  <si>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</si>
  <si>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</si>
  <si>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</si>
  <si>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</si>
  <si>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</si>
  <si>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</si>
  <si>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</si>
  <si>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</si>
  <si>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</si>
  <si>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</si>
  <si>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</si>
  <si>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</si>
  <si>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</si>
  <si>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</si>
  <si>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</si>
  <si>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</si>
  <si>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</si>
  <si>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</si>
  <si>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</si>
  <si>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</si>
  <si>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</si>
  <si>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</si>
  <si>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</si>
  <si>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</si>
  <si>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</si>
  <si>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</si>
  <si>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</si>
  <si>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</si>
  <si>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</si>
  <si>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</si>
  <si>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</si>
  <si>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</si>
  <si>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</si>
  <si>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</si>
  <si>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</si>
  <si>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</si>
  <si>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</si>
  <si>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</si>
  <si>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</si>
  <si>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</si>
  <si>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</si>
  <si>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</si>
  <si>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</si>
  <si>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</si>
  <si>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</si>
  <si>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</si>
  <si>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</si>
  <si>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</si>
  <si>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</si>
  <si>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</si>
  <si>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</si>
  <si>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</si>
  <si>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</si>
  <si>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</si>
  <si>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</si>
  <si>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</si>
  <si>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</si>
  <si>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</si>
  <si>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</si>
  <si>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</si>
  <si>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</si>
  <si>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</si>
  <si>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</si>
  <si>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</si>
  <si>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</si>
  <si>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</si>
  <si>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</si>
  <si>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</si>
  <si>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</si>
  <si>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</si>
  <si>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</si>
  <si>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</si>
  <si>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</si>
  <si>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</si>
  <si>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</si>
  <si>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</si>
  <si>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</si>
  <si>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</si>
  <si>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</si>
  <si>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</si>
  <si>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</si>
  <si>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</si>
  <si>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</si>
  <si>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</si>
  <si>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</si>
  <si>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</si>
  <si>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</si>
  <si>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</si>
  <si>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</si>
  <si>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</si>
  <si>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</si>
  <si>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</si>
  <si>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</si>
  <si>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</si>
  <si>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</si>
  <si>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</si>
  <si>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</si>
  <si>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</si>
  <si>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</si>
  <si>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</si>
  <si>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</si>
  <si>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</si>
  <si>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</si>
  <si>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</si>
  <si>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</si>
  <si>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</si>
  <si>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</si>
  <si>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</si>
  <si>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</si>
  <si>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</si>
  <si>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</si>
  <si>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</si>
  <si>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</si>
  <si>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</si>
  <si>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</si>
  <si>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</si>
  <si>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</si>
  <si>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</si>
  <si>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</si>
  <si>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</si>
  <si>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</si>
  <si>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</si>
  <si>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</si>
  <si>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</si>
  <si>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</si>
  <si>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</si>
  <si>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</si>
  <si>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</si>
  <si>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</si>
  <si>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</si>
  <si>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</si>
  <si>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</si>
  <si>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</si>
  <si>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</si>
  <si>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</si>
  <si>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</si>
  <si>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</si>
  <si>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</si>
  <si>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</si>
  <si>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</si>
  <si>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</si>
  <si>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</si>
  <si>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</si>
  <si>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</si>
  <si>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</si>
  <si>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</si>
  <si>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</si>
  <si>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</si>
  <si>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</si>
  <si>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</si>
  <si>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</si>
  <si>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</si>
  <si>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</si>
  <si>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</si>
  <si>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</si>
  <si>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</si>
  <si>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</si>
  <si>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</si>
  <si>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</si>
  <si>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</si>
  <si>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</si>
  <si>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</si>
  <si>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</si>
  <si>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</si>
  <si>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</si>
  <si>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</si>
  <si>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</si>
  <si>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</si>
  <si>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</si>
  <si>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</si>
  <si>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</si>
  <si>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</si>
  <si>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</si>
  <si>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</si>
  <si>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</si>
  <si>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</si>
  <si>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</si>
  <si>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</si>
  <si>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</si>
  <si>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</si>
  <si>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</si>
  <si>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</si>
  <si>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</si>
  <si>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</si>
  <si>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</si>
  <si>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</si>
  <si>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</si>
  <si>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</si>
  <si>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</si>
  <si>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</si>
  <si>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</si>
  <si>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</si>
  <si>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</si>
  <si>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</si>
  <si>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</si>
  <si>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</si>
  <si>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</si>
  <si>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</si>
  <si>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</si>
  <si>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</si>
  <si>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</si>
  <si>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</si>
  <si>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</si>
  <si>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</si>
  <si>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</si>
  <si>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</si>
  <si>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</si>
  <si>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</si>
  <si>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</si>
  <si>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</si>
  <si>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</si>
  <si>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</si>
  <si>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</si>
  <si>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</si>
  <si>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</si>
  <si>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</si>
  <si>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</si>
  <si>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</si>
  <si>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</si>
  <si>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</si>
  <si>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</si>
  <si>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</si>
  <si>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</si>
  <si>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</si>
  <si>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</si>
  <si>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</si>
  <si>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</si>
  <si>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</si>
  <si>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</si>
  <si>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</si>
  <si>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</si>
  <si>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</si>
  <si>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</si>
  <si>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</si>
  <si>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</si>
  <si>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</si>
  <si>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</si>
  <si>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</si>
  <si>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</si>
  <si>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</si>
  <si>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</si>
  <si>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</si>
  <si>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</si>
  <si>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</si>
  <si>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</si>
  <si>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</si>
  <si>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</si>
  <si>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</si>
  <si>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</si>
  <si>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</si>
  <si>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</si>
  <si>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</si>
  <si>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</si>
  <si>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</si>
  <si>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</si>
  <si>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</si>
  <si>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</si>
  <si>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</si>
  <si>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</si>
  <si>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</si>
  <si>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</si>
  <si>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</si>
  <si>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</si>
  <si>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</si>
  <si>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</si>
  <si>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</si>
  <si>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</si>
  <si>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</si>
  <si>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</si>
  <si>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</si>
  <si>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</si>
  <si>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</si>
  <si>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</si>
  <si>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</si>
  <si>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</si>
  <si>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</si>
  <si>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</si>
  <si>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</si>
  <si>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</si>
  <si>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</si>
  <si>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</si>
  <si>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</si>
  <si>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</si>
  <si>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</si>
  <si>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</si>
  <si>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</si>
  <si>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</si>
  <si>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</si>
  <si>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</si>
  <si>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</si>
  <si>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</si>
  <si>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</si>
  <si>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</si>
  <si>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</si>
  <si>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</si>
  <si>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</si>
  <si>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</si>
  <si>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</si>
  <si>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</si>
  <si>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</si>
  <si>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</si>
  <si>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</si>
  <si>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</si>
  <si>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</si>
  <si>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</si>
  <si>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</si>
  <si>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</si>
  <si>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</si>
  <si>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</si>
  <si>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</si>
  <si>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</si>
  <si>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</si>
  <si>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</si>
  <si>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</si>
  <si>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</si>
  <si>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</si>
  <si>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</si>
  <si>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</si>
  <si>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</si>
  <si>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</si>
  <si>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</si>
  <si>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</si>
  <si>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</si>
  <si>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</si>
  <si>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</si>
  <si>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</si>
  <si>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</si>
  <si>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</si>
  <si>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</si>
  <si>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</si>
  <si>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</si>
  <si>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</si>
  <si>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</si>
  <si>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</si>
  <si>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</si>
  <si>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</si>
  <si>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</si>
  <si>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</si>
  <si>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</si>
  <si>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</si>
  <si>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</si>
  <si>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</si>
  <si>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</si>
  <si>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</si>
  <si>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</si>
  <si>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</si>
  <si>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</si>
  <si>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</si>
  <si>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</si>
  <si>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</si>
  <si>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</si>
  <si>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</si>
  <si>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</si>
  <si>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</si>
  <si>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</si>
  <si>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</si>
  <si>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</si>
  <si>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</si>
  <si>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</si>
  <si>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</si>
  <si>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</si>
  <si>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</si>
  <si>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</si>
  <si>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</si>
  <si>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</si>
  <si>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</si>
  <si>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</si>
  <si>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</si>
  <si>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</si>
  <si>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</si>
  <si>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</si>
  <si>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</si>
  <si>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</si>
  <si>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</si>
  <si>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</si>
  <si>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</si>
  <si>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</si>
  <si>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</si>
  <si>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</si>
  <si>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</si>
  <si>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</si>
  <si>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</si>
  <si>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</si>
  <si>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</si>
  <si>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</si>
  <si>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</si>
  <si>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</si>
  <si>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</si>
  <si>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</si>
  <si>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</si>
  <si>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</si>
  <si>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</si>
  <si>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</si>
  <si>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</si>
  <si>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</si>
  <si>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</si>
  <si>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</si>
  <si>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</si>
  <si>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</si>
  <si>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</si>
  <si>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</si>
  <si>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</si>
  <si>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</si>
  <si>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</si>
  <si>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</si>
  <si>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</si>
  <si>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</si>
  <si>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</si>
  <si>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</si>
  <si>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</si>
  <si>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</si>
  <si>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</si>
  <si>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</si>
  <si>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</si>
  <si>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</si>
  <si>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</si>
  <si>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</si>
  <si>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</si>
  <si>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</si>
  <si>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</si>
  <si>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</si>
  <si>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</si>
  <si>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</si>
  <si>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</si>
  <si>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</si>
  <si>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</si>
  <si>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</si>
  <si>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</si>
  <si>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</si>
  <si>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</si>
  <si>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</si>
  <si>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</si>
  <si>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</si>
  <si>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</si>
  <si>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</si>
  <si>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</si>
  <si>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</si>
  <si>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</si>
  <si>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</si>
  <si>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</si>
  <si>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</si>
  <si>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</si>
  <si>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</si>
  <si>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</si>
  <si>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</si>
  <si>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</si>
  <si>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</si>
  <si>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</si>
  <si>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</si>
  <si>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</si>
  <si>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</si>
  <si>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</si>
  <si>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</si>
  <si>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</si>
  <si>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</si>
  <si>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</si>
  <si>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</si>
  <si>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</si>
  <si>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</si>
  <si>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</si>
  <si>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</si>
  <si>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</si>
  <si>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</si>
  <si>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</si>
  <si>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</si>
  <si>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</si>
  <si>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</si>
  <si>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</si>
  <si>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</si>
  <si>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</si>
  <si>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</si>
  <si>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</si>
  <si>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</si>
  <si>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</si>
  <si>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</si>
  <si>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</si>
  <si>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</si>
  <si>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</si>
  <si>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</si>
  <si>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</si>
  <si>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</si>
  <si>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</si>
  <si>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</si>
  <si>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</si>
  <si>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</si>
  <si>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</si>
  <si>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</si>
  <si>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</si>
  <si>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</si>
  <si>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</si>
  <si>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</si>
  <si>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</si>
  <si>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</si>
  <si>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</si>
  <si>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</si>
  <si>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</si>
  <si>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</si>
  <si>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</si>
  <si>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</si>
  <si>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</si>
  <si>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</si>
  <si>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</si>
  <si>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</si>
  <si>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</si>
  <si>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</si>
  <si>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</si>
  <si>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</si>
  <si>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</si>
  <si>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</si>
  <si>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</si>
  <si>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</si>
  <si>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</si>
  <si>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</si>
  <si>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</si>
  <si>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</si>
  <si>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</si>
  <si>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</si>
  <si>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</si>
  <si>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</si>
  <si>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</si>
  <si>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</si>
  <si>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</si>
  <si>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</si>
  <si>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</si>
  <si>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</si>
  <si>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</si>
  <si>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</si>
  <si>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</si>
  <si>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</si>
  <si>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</si>
  <si>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</si>
  <si>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</si>
  <si>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</si>
  <si>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</si>
  <si>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</si>
  <si>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</si>
  <si>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</si>
  <si>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</si>
  <si>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</si>
  <si>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</si>
  <si>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</si>
  <si>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</si>
  <si>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</si>
  <si>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</si>
  <si>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</si>
  <si>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</si>
  <si>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</si>
  <si>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</si>
  <si>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</si>
  <si>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</si>
  <si>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</si>
  <si>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</si>
  <si>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</si>
  <si>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</si>
  <si>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</si>
  <si>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</si>
  <si>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</si>
  <si>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</si>
  <si>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</si>
  <si>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</si>
  <si>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</si>
  <si>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</si>
  <si>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</si>
  <si>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</si>
  <si>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</si>
  <si>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</si>
  <si>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</si>
  <si>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</si>
  <si>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</si>
  <si>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</si>
  <si>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</si>
  <si>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</si>
  <si>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</si>
  <si>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</si>
  <si>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</si>
  <si>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</si>
  <si>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</si>
  <si>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</si>
  <si>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</si>
  <si>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</si>
  <si>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</si>
  <si>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</si>
  <si>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</si>
  <si>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</si>
  <si>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</si>
  <si>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</si>
  <si>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</si>
  <si>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</si>
  <si>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</si>
  <si>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</si>
  <si>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</si>
  <si>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</si>
  <si>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</si>
  <si>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</si>
  <si>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</si>
  <si>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</si>
  <si>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</si>
  <si>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</si>
  <si>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</si>
  <si>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</si>
  <si>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</si>
  <si>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</si>
  <si>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</si>
  <si>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</si>
  <si>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</si>
  <si>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</si>
  <si>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</si>
  <si>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</si>
  <si>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</si>
  <si>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</si>
  <si>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</si>
  <si>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</si>
  <si>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</si>
  <si>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</si>
  <si>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</si>
  <si>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</si>
  <si>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</si>
  <si>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</si>
  <si>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</si>
  <si>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</si>
  <si>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</si>
  <si>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</si>
  <si>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</si>
  <si>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</si>
  <si>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</si>
  <si>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</si>
  <si>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</si>
  <si>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</si>
  <si>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</si>
  <si>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</si>
  <si>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</si>
  <si>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</si>
  <si>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</si>
  <si>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</si>
  <si>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</si>
  <si>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</si>
  <si>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</si>
  <si>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</si>
  <si>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</si>
  <si>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</si>
  <si>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</si>
  <si>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</si>
  <si>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</si>
  <si>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</si>
  <si>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</si>
  <si>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</si>
  <si>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</si>
  <si>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</si>
  <si>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</si>
  <si>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</si>
  <si>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</si>
  <si>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</si>
  <si>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</si>
  <si>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</si>
  <si>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</si>
  <si>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</si>
  <si>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</si>
  <si>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</si>
  <si>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</si>
  <si>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</si>
  <si>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</si>
  <si>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</si>
  <si>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</si>
  <si>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</si>
  <si>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</si>
  <si>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</si>
  <si>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</si>
  <si>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</si>
  <si>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</si>
  <si>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</si>
  <si>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</si>
  <si>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</si>
  <si>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</si>
  <si>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</si>
  <si>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</si>
  <si>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</si>
  <si>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</si>
  <si>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</si>
  <si>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</si>
  <si>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</si>
  <si>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</si>
  <si>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</si>
  <si>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</si>
  <si>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</si>
  <si>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</si>
  <si>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</si>
  <si>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</si>
  <si>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</si>
  <si>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</si>
  <si>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</si>
  <si>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</si>
  <si>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</si>
  <si>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</si>
  <si>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</si>
  <si>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</si>
  <si>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</si>
  <si>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</si>
  <si>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</si>
  <si>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</si>
  <si>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</si>
  <si>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</si>
  <si>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</si>
  <si>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</si>
  <si>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</si>
  <si>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</si>
  <si>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</si>
  <si>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</si>
  <si>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</si>
  <si>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</si>
  <si>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</si>
  <si>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</si>
  <si>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</si>
  <si>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</si>
  <si>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</si>
  <si>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</si>
  <si>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</si>
  <si>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</si>
  <si>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</si>
  <si>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</si>
  <si>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</si>
  <si>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</si>
  <si>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</si>
  <si>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</si>
  <si>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</si>
  <si>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</si>
  <si>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</si>
  <si>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</si>
  <si>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</si>
  <si>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</si>
  <si>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</si>
  <si>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</si>
  <si>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</si>
  <si>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</si>
  <si>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</si>
  <si>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</si>
  <si>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</si>
  <si>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</si>
  <si>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</si>
  <si>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</si>
  <si>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</si>
  <si>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</si>
  <si>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</si>
  <si>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</si>
  <si>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</si>
  <si>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</si>
  <si>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</si>
  <si>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</si>
  <si>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</si>
  <si>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</si>
  <si>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</si>
  <si>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</si>
  <si>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</si>
  <si>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</si>
  <si>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</si>
  <si>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</si>
  <si>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</si>
  <si>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</si>
  <si>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</si>
  <si>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</si>
  <si>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</si>
  <si>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</si>
  <si>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</si>
  <si>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</si>
  <si>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</si>
  <si>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</si>
  <si>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</si>
  <si>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</si>
  <si>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</si>
  <si>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</si>
  <si>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</si>
  <si>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</si>
  <si>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</si>
  <si>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</si>
  <si>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</si>
  <si>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</si>
  <si>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</si>
  <si>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</si>
  <si>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</si>
  <si>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</si>
  <si>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</si>
  <si>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</si>
  <si>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</si>
  <si>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</si>
  <si>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</si>
  <si>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</si>
  <si>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</si>
  <si>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</si>
  <si>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</si>
  <si>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</si>
  <si>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</si>
  <si>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</si>
  <si>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</si>
  <si>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</si>
  <si>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</si>
  <si>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</si>
  <si>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</si>
  <si>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</si>
  <si>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</si>
  <si>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</si>
  <si>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</si>
  <si>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</si>
  <si>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</si>
  <si>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</si>
  <si>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</si>
  <si>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</si>
  <si>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</si>
  <si>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</si>
  <si>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</si>
  <si>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</si>
  <si>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</si>
  <si>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</si>
  <si>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</si>
  <si>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</si>
  <si>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</si>
  <si>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</si>
  <si>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</si>
  <si>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</si>
  <si>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</si>
  <si>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</si>
  <si>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</si>
  <si>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</si>
  <si>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</si>
  <si>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</si>
  <si>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</si>
  <si>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</si>
  <si>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</si>
  <si>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</si>
  <si>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</si>
  <si>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</si>
  <si>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</si>
  <si>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</si>
  <si>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</si>
  <si>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</si>
  <si>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</si>
  <si>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</si>
  <si>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</si>
  <si>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</si>
  <si>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</si>
  <si>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</si>
  <si>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</si>
  <si>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</si>
  <si>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</si>
  <si>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</si>
  <si>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</si>
  <si>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</si>
  <si>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</si>
  <si>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</si>
  <si>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</si>
  <si>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</si>
  <si>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</si>
  <si>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</si>
  <si>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</si>
  <si>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</si>
  <si>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</si>
  <si>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</si>
  <si>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</si>
  <si>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</si>
  <si>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</si>
  <si>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</si>
  <si>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</si>
  <si>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</si>
  <si>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</si>
  <si>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</si>
  <si>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</si>
  <si>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</si>
  <si>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</si>
  <si>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</si>
  <si>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</si>
  <si>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</si>
  <si>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</si>
  <si>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</si>
  <si>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</si>
  <si>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</si>
  <si>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</si>
  <si>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</si>
  <si>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</si>
  <si>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</si>
  <si>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</si>
  <si>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</si>
  <si>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</si>
  <si>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</si>
  <si>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</si>
  <si>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</si>
  <si>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</si>
  <si>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</si>
  <si>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</si>
  <si>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</si>
  <si>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</si>
  <si>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</si>
  <si>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</si>
  <si>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</si>
  <si>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</si>
  <si>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</si>
  <si>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</si>
  <si>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</si>
  <si>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</si>
  <si>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</si>
  <si>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</si>
  <si>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</si>
  <si>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</si>
  <si>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</si>
  <si>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</si>
  <si>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</si>
  <si>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</si>
  <si>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</si>
  <si>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</si>
  <si>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</si>
  <si>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</si>
  <si>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</si>
  <si>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</si>
  <si>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</si>
  <si>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</si>
  <si>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</si>
  <si>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</si>
  <si>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</si>
  <si>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</si>
  <si>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</si>
  <si>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</si>
  <si>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</si>
  <si>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</si>
  <si>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</si>
  <si>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</si>
  <si>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</si>
  <si>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</si>
  <si>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</si>
  <si>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</si>
  <si>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</si>
  <si>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</si>
  <si>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</si>
  <si>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</si>
  <si>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</si>
  <si>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</si>
  <si>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</si>
  <si>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</si>
  <si>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</si>
  <si>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</si>
  <si>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</si>
  <si>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</si>
  <si>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</si>
  <si>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</si>
  <si>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</si>
  <si>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</si>
  <si>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</si>
  <si>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</si>
  <si>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</si>
  <si>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</si>
  <si>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</si>
  <si>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</si>
  <si>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</si>
  <si>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</si>
  <si>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</si>
  <si>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</si>
  <si>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</si>
  <si>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</si>
  <si>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</si>
  <si>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</si>
  <si>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</si>
  <si>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</si>
  <si>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</si>
  <si>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</si>
  <si>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</si>
  <si>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</si>
  <si>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</si>
  <si>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</si>
  <si>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</si>
  <si>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</si>
  <si>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</si>
  <si>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</si>
  <si>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</si>
  <si>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</si>
  <si>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</si>
  <si>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</si>
  <si>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</si>
  <si>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</si>
  <si>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</si>
  <si>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</si>
  <si>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</si>
  <si>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</si>
  <si>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</si>
  <si>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</si>
  <si>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</si>
  <si>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</si>
  <si>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</si>
  <si>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</si>
  <si>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</si>
  <si>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</si>
  <si>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</si>
  <si>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</si>
  <si>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</si>
  <si>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</si>
  <si>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</si>
  <si>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</si>
  <si>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</si>
  <si>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</si>
  <si>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</si>
  <si>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</si>
  <si>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</si>
  <si>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</si>
  <si>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</si>
  <si>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</si>
  <si>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</si>
  <si>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</si>
  <si>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</si>
  <si>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</si>
  <si>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</si>
  <si>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</si>
  <si>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</si>
  <si>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</si>
  <si>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</si>
  <si>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</si>
  <si>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</si>
  <si>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</si>
  <si>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</si>
  <si>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</si>
  <si>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</si>
  <si>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</si>
  <si>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</si>
  <si>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</si>
  <si>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</si>
  <si>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</si>
  <si>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</si>
  <si>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</si>
  <si>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</si>
  <si>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</si>
  <si>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</si>
  <si>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</si>
  <si>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</si>
  <si>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</si>
  <si>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</si>
  <si>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</si>
  <si>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</si>
  <si>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</si>
  <si>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</si>
  <si>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</si>
  <si>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</si>
  <si>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</si>
  <si>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</si>
  <si>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</si>
  <si>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</si>
  <si>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</si>
  <si>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</si>
  <si>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</si>
  <si>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</si>
  <si>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</si>
  <si>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</si>
  <si>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</si>
  <si>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</si>
  <si>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</si>
  <si>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</si>
  <si>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</si>
  <si>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</si>
  <si>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</si>
  <si>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</si>
  <si>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</si>
  <si>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</si>
  <si>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</si>
  <si>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</si>
  <si>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</si>
  <si>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</si>
  <si>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</si>
  <si>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</si>
  <si>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</si>
  <si>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</si>
  <si>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</si>
  <si>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</si>
  <si>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</si>
  <si>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</si>
  <si>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</si>
  <si>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</si>
  <si>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</si>
  <si>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</si>
  <si>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</si>
  <si>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</si>
  <si>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</si>
  <si>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</si>
  <si>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</si>
  <si>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</si>
  <si>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</si>
  <si>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</si>
  <si>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</si>
  <si>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</si>
  <si>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</si>
  <si>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</si>
  <si>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</si>
  <si>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</si>
  <si>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</si>
  <si>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</si>
  <si>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</si>
  <si>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</si>
  <si>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</si>
  <si>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</si>
  <si>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</si>
  <si>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</si>
  <si>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</si>
  <si>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</si>
  <si>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</si>
  <si>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</si>
  <si>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</si>
  <si>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</si>
  <si>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</si>
  <si>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</si>
  <si>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</si>
  <si>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</si>
  <si>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</si>
  <si>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</si>
  <si>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</si>
  <si>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</si>
  <si>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</si>
  <si>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</si>
  <si>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</si>
  <si>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</si>
  <si>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</si>
  <si>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</si>
  <si>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</si>
  <si>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</si>
  <si>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</si>
  <si>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</si>
  <si>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</si>
  <si>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</si>
  <si>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</si>
  <si>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</si>
  <si>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</si>
  <si>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</si>
  <si>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</si>
  <si>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</si>
  <si>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</si>
  <si>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</si>
  <si>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</si>
  <si>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</si>
  <si>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</si>
  <si>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</si>
  <si>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</si>
  <si>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</si>
  <si>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</si>
  <si>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</si>
  <si>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</si>
  <si>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</si>
  <si>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</si>
  <si>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</si>
  <si>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</si>
  <si>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</si>
  <si>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</si>
  <si>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</si>
  <si>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</si>
  <si>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</si>
  <si>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</si>
  <si>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</si>
  <si>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</si>
  <si>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</si>
  <si>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</si>
  <si>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</si>
  <si>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</si>
  <si>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</si>
  <si>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</si>
  <si>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</si>
  <si>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</si>
  <si>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</si>
  <si>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</si>
  <si>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</si>
  <si>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</si>
  <si>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</si>
  <si>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</si>
  <si>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</si>
  <si>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</si>
  <si>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</si>
  <si>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</si>
  <si>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</si>
  <si>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</si>
  <si>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</si>
  <si>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</si>
  <si>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</si>
  <si>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</si>
  <si>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</si>
  <si>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</si>
  <si>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</si>
  <si>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</si>
  <si>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</si>
  <si>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</si>
  <si>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</si>
  <si>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</si>
  <si>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</si>
  <si>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</si>
  <si>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</si>
  <si>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</si>
  <si>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</si>
  <si>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</si>
  <si>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</si>
  <si>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</si>
  <si>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</si>
  <si>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</si>
  <si>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</si>
  <si>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</si>
  <si>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</si>
  <si>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</si>
  <si>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</si>
  <si>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</si>
  <si>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</si>
  <si>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</si>
  <si>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</si>
  <si>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</si>
  <si>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</si>
  <si>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</si>
  <si>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</si>
  <si>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</si>
  <si>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</si>
  <si>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</si>
  <si>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</si>
  <si>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</si>
  <si>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</si>
  <si>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</si>
  <si>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</si>
  <si>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</si>
  <si>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</si>
  <si>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</si>
  <si>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</si>
  <si>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</si>
  <si>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</si>
  <si>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</si>
  <si>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</si>
  <si>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</si>
  <si>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</si>
  <si>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</si>
  <si>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</si>
  <si>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</si>
  <si>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</si>
  <si>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</si>
  <si>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</si>
  <si>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</si>
  <si>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</si>
  <si>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</si>
  <si>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</si>
  <si>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</si>
  <si>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</si>
  <si>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</si>
  <si>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</si>
  <si>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</si>
  <si>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</si>
  <si>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</si>
  <si>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</si>
  <si>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</si>
  <si>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</si>
  <si>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</si>
  <si>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</si>
  <si>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</si>
  <si>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</si>
  <si>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</si>
  <si>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</si>
  <si>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</si>
  <si>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</si>
  <si>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</si>
  <si>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</si>
  <si>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</si>
  <si>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</si>
  <si>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</si>
  <si>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</si>
  <si>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</si>
  <si>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</si>
  <si>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</si>
  <si>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</si>
  <si>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</si>
  <si>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</si>
  <si>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</si>
  <si>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</si>
  <si>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</si>
  <si>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</si>
  <si>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</si>
  <si>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</si>
  <si>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</si>
  <si>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</si>
  <si>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</si>
  <si>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</si>
  <si>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</si>
  <si>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</si>
  <si>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</si>
  <si>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</si>
  <si>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</si>
  <si>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</si>
  <si>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</si>
  <si>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</si>
  <si>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</si>
  <si>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</si>
  <si>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</si>
  <si>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</si>
  <si>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</si>
  <si>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</si>
  <si>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</si>
  <si>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</si>
  <si>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</si>
  <si>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</si>
  <si>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</si>
  <si>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</si>
  <si>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</si>
  <si>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</si>
  <si>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</si>
  <si>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</si>
  <si>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</si>
  <si>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</si>
  <si>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</si>
  <si>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</si>
  <si>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</si>
  <si>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</si>
  <si>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</si>
  <si>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</si>
  <si>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</si>
  <si>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</si>
  <si>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</si>
  <si>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</si>
  <si>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</si>
  <si>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</si>
  <si>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</si>
  <si>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</si>
  <si>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</si>
  <si>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</si>
  <si>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</si>
  <si>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</si>
  <si>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</si>
  <si>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</si>
  <si>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</si>
  <si>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</si>
  <si>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</si>
  <si>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</si>
  <si>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</si>
  <si>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</si>
  <si>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</si>
  <si>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</si>
  <si>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</si>
  <si>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</si>
  <si>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</si>
  <si>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</si>
  <si>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</si>
  <si>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</si>
  <si>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</si>
  <si>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</si>
  <si>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</si>
  <si>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</si>
  <si>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</si>
  <si>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</si>
  <si>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</si>
  <si>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</si>
  <si>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</si>
  <si>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</si>
  <si>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</si>
  <si>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</si>
  <si>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</si>
  <si>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</si>
  <si>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</si>
  <si>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</si>
  <si>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</si>
  <si>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</si>
  <si>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</si>
  <si>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</si>
  <si>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</si>
  <si>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</si>
  <si>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</si>
  <si>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</si>
  <si>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</si>
  <si>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</si>
  <si>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</si>
  <si>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</si>
  <si>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</si>
  <si>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</si>
  <si>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</si>
  <si>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</si>
  <si>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</si>
  <si>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</si>
  <si>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</si>
  <si>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</si>
  <si>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</si>
  <si>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</si>
  <si>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</si>
  <si>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</si>
  <si>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</si>
  <si>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</si>
  <si>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</si>
  <si>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</si>
  <si>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</si>
  <si>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</si>
  <si>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</si>
  <si>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</si>
  <si>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</si>
  <si>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</si>
  <si>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</si>
  <si>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</si>
  <si>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</si>
  <si>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</si>
  <si>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</si>
  <si>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</si>
  <si>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</si>
  <si>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</si>
  <si>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</si>
  <si>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</si>
  <si>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</si>
  <si>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</si>
  <si>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</si>
  <si>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</si>
  <si>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</si>
  <si>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</si>
  <si>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</si>
  <si>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</si>
  <si>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</si>
  <si>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</si>
  <si>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</si>
  <si>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</si>
  <si>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</si>
  <si>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</si>
  <si>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</si>
  <si>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</si>
  <si>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</si>
  <si>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</si>
  <si>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</si>
  <si>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</si>
  <si>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</si>
  <si>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</si>
  <si>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</si>
  <si>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</si>
  <si>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</si>
  <si>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</si>
  <si>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</si>
  <si>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</si>
  <si>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</si>
  <si>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</si>
  <si>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</si>
  <si>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</si>
  <si>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</si>
  <si>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</si>
  <si>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</si>
  <si>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</si>
  <si>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</si>
  <si>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</si>
  <si>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</si>
  <si>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</si>
  <si>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</si>
  <si>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</si>
  <si>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</si>
  <si>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</si>
  <si>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</si>
  <si>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</si>
  <si>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</si>
  <si>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</si>
  <si>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</si>
  <si>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</si>
  <si>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</si>
  <si>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</si>
  <si>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</si>
  <si>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</si>
  <si>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</si>
  <si>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</si>
  <si>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</si>
  <si>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</si>
  <si>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</si>
  <si>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</si>
  <si>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</si>
  <si>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</si>
  <si>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</si>
  <si>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</si>
  <si>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</si>
  <si>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</si>
  <si>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</si>
  <si>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</si>
  <si>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</si>
  <si>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</si>
  <si>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</si>
  <si>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</si>
  <si>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</si>
  <si>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</si>
  <si>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</si>
  <si>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</si>
  <si>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</si>
  <si>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</si>
  <si>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</si>
  <si>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</si>
  <si>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</si>
  <si>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</si>
  <si>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</si>
  <si>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</si>
  <si>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</si>
  <si>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</si>
  <si>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</si>
  <si>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</si>
  <si>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</si>
  <si>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</si>
  <si>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</si>
  <si>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</si>
  <si>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</si>
  <si>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</si>
  <si>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</si>
  <si>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</si>
  <si>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</si>
  <si>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</si>
  <si>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</si>
  <si>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</si>
  <si>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</si>
  <si>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</si>
  <si>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</si>
  <si>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</si>
  <si>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</si>
  <si>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</si>
  <si>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</si>
  <si>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</si>
  <si>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</si>
  <si>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</si>
  <si>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</si>
  <si>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</si>
  <si>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</si>
  <si>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</si>
  <si>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</si>
  <si>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</si>
  <si>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</si>
  <si>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</si>
  <si>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</si>
  <si>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</si>
  <si>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</si>
  <si>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</si>
  <si>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</si>
  <si>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</si>
  <si>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</si>
  <si>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</si>
  <si>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</si>
  <si>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</si>
  <si>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</si>
  <si>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</si>
  <si>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</si>
  <si>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</si>
  <si>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</si>
  <si>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</si>
  <si>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</si>
  <si>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</si>
  <si>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</si>
  <si>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</si>
  <si>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</si>
  <si>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</si>
  <si>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</si>
  <si>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</si>
  <si>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</si>
  <si>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</si>
  <si>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</si>
  <si>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</si>
  <si>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</si>
  <si>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</si>
  <si>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</si>
  <si>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</si>
  <si>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</si>
  <si>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</si>
  <si>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</si>
  <si>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</si>
  <si>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</si>
  <si>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</si>
  <si>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</si>
  <si>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</si>
  <si>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</si>
  <si>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</si>
  <si>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</si>
  <si>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</si>
  <si>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</si>
  <si>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</si>
  <si>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</si>
  <si>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</si>
  <si>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</si>
  <si>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</si>
  <si>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</si>
  <si>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</si>
  <si>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</si>
  <si>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</si>
  <si>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</si>
  <si>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</si>
  <si>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</si>
  <si>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</si>
  <si>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</si>
  <si>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</si>
  <si>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</si>
  <si>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</si>
  <si>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</si>
  <si>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</si>
  <si>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</si>
  <si>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</si>
  <si>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</si>
  <si>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</si>
  <si>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</si>
  <si>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</si>
  <si>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</si>
  <si>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</si>
  <si>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</si>
  <si>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</si>
  <si>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</si>
  <si>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</si>
  <si>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</si>
  <si>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</si>
  <si>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</si>
  <si>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</si>
  <si>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</si>
  <si>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</si>
  <si>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</si>
  <si>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</si>
  <si>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</si>
  <si>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</si>
  <si>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</si>
  <si>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</si>
  <si>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</si>
  <si>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</si>
  <si>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</si>
  <si>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</si>
  <si>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</si>
  <si>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</si>
  <si>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</si>
  <si>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</si>
  <si>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</si>
  <si>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</si>
  <si>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</si>
  <si>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</si>
  <si>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</si>
  <si>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</si>
  <si>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</si>
  <si>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</si>
  <si>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</si>
  <si>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</si>
  <si>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</si>
  <si>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</si>
  <si>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</si>
  <si>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</si>
  <si>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</si>
  <si>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</si>
  <si>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</si>
  <si>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</si>
  <si>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</si>
  <si>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</si>
  <si>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</si>
  <si>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</si>
  <si>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</si>
  <si>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</si>
  <si>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</si>
  <si>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</si>
  <si>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</si>
  <si>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</si>
  <si>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</si>
  <si>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</si>
  <si>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</si>
  <si>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</si>
  <si>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</si>
  <si>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</si>
  <si>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</si>
  <si>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</si>
  <si>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</si>
  <si>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</si>
  <si>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</si>
  <si>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</si>
  <si>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</si>
  <si>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</si>
  <si>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</si>
  <si>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</si>
  <si>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</si>
  <si>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</si>
  <si>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</si>
  <si>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</si>
  <si>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</si>
  <si>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</si>
  <si>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</si>
  <si>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</si>
  <si>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</si>
  <si>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</si>
  <si>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</si>
  <si>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</si>
  <si>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</si>
  <si>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</si>
  <si>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</si>
  <si>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</si>
  <si>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</si>
  <si>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</si>
  <si>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</si>
  <si>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</si>
  <si>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</si>
  <si>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</si>
  <si>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</si>
  <si>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</si>
  <si>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</si>
  <si>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</si>
  <si>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</si>
  <si>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</si>
  <si>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</si>
  <si>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</si>
  <si>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</si>
  <si>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</si>
  <si>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</si>
  <si>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</si>
  <si>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</si>
  <si>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</si>
  <si>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</si>
  <si>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</si>
  <si>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</si>
  <si>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</si>
  <si>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</si>
  <si>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</si>
  <si>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</si>
  <si>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</si>
  <si>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</si>
  <si>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</si>
  <si>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</si>
  <si>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</si>
  <si>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</si>
  <si>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</si>
  <si>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</si>
  <si>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</si>
  <si>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</si>
  <si>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</si>
  <si>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</si>
  <si>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</si>
  <si>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</si>
  <si>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</si>
  <si>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</si>
  <si>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</si>
  <si>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</si>
  <si>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</si>
  <si>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</si>
  <si>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</si>
  <si>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</si>
  <si>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</si>
  <si>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</si>
  <si>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</si>
  <si>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</si>
  <si>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</si>
  <si>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</si>
  <si>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</si>
  <si>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</si>
  <si>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</si>
  <si>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</si>
  <si>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</si>
  <si>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</si>
  <si>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</si>
  <si>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</si>
  <si>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</si>
  <si>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</si>
  <si>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</si>
  <si>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</si>
  <si>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</si>
  <si>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</si>
  <si>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</si>
  <si>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</si>
  <si>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</si>
  <si>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</si>
  <si>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</si>
  <si>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</si>
  <si>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</si>
  <si>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</si>
  <si>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</si>
  <si>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</si>
  <si>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</si>
  <si>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</si>
  <si>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</si>
  <si>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</si>
  <si>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</si>
  <si>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</si>
  <si>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</si>
  <si>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</si>
  <si>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</si>
  <si>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</si>
  <si>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</si>
  <si>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</si>
  <si>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</si>
  <si>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</si>
  <si>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</si>
  <si>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</si>
  <si>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</si>
  <si>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</si>
  <si>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</si>
  <si>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</si>
  <si>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</si>
  <si>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</si>
  <si>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</si>
  <si>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</si>
  <si>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</si>
  <si>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</si>
  <si>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</si>
  <si>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</si>
  <si>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</si>
  <si>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</si>
  <si>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</si>
  <si>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</si>
  <si>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</si>
  <si>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</si>
  <si>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</si>
  <si>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</si>
  <si>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</si>
  <si>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</si>
  <si>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</si>
  <si>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</si>
  <si>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</si>
  <si>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</si>
  <si>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</si>
  <si>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</si>
  <si>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</si>
  <si>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</si>
  <si>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</si>
  <si>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</si>
  <si>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</si>
  <si>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</si>
  <si>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</si>
  <si>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</si>
  <si>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</si>
  <si>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</si>
  <si>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</si>
  <si>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</si>
  <si>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</si>
  <si>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</si>
  <si>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</si>
  <si>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</si>
  <si>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</si>
  <si>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</si>
  <si>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</si>
  <si>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</si>
  <si>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</si>
  <si>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</si>
  <si>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</si>
  <si>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</si>
  <si>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</si>
  <si>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</si>
  <si>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</si>
  <si>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</si>
  <si>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</si>
  <si>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</si>
  <si>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</si>
  <si>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</si>
  <si>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</si>
  <si>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</si>
  <si>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</si>
  <si>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</si>
  <si>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</si>
  <si>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</si>
  <si>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</si>
  <si>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</si>
  <si>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</si>
  <si>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</si>
  <si>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</si>
  <si>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</si>
  <si>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</si>
  <si>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</si>
  <si>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</si>
  <si>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</si>
  <si>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</si>
  <si>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</si>
  <si>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</si>
  <si>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</si>
  <si>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</si>
  <si>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</si>
  <si>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</si>
  <si>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</si>
  <si>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</si>
  <si>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</si>
  <si>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</si>
  <si>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</si>
  <si>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</si>
  <si>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</si>
  <si>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</si>
  <si>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</si>
  <si>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</si>
  <si>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</si>
  <si>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</si>
  <si>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</si>
  <si>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</si>
  <si>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</si>
  <si>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</si>
  <si>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</si>
  <si>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</si>
  <si>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</si>
  <si>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</si>
  <si>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</si>
  <si>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</si>
  <si>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</si>
  <si>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</si>
  <si>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</si>
  <si>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</si>
  <si>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</si>
  <si>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</si>
  <si>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</si>
  <si>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</si>
  <si>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</si>
  <si>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</si>
  <si>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</si>
  <si>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</si>
  <si>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</si>
  <si>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</si>
  <si>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</si>
  <si>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</si>
  <si>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</si>
  <si>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</si>
  <si>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</si>
  <si>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</si>
  <si>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</si>
  <si>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</si>
  <si>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</si>
  <si>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</si>
  <si>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</si>
  <si>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</si>
  <si>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</si>
  <si>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</si>
  <si>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</si>
  <si>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</si>
  <si>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</si>
  <si>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</si>
  <si>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</si>
  <si>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</si>
  <si>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</si>
  <si>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</si>
  <si>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</si>
  <si>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</si>
  <si>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</si>
  <si>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</si>
  <si>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</si>
  <si>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</si>
  <si>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</si>
  <si>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</si>
  <si>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</si>
  <si>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</si>
  <si>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</si>
  <si>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</si>
  <si>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</si>
  <si>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</si>
  <si>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</si>
  <si>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</si>
  <si>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</si>
  <si>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</si>
  <si>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</si>
  <si>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</si>
  <si>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</si>
  <si>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</si>
  <si>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</si>
  <si>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</si>
  <si>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</si>
  <si>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</si>
  <si>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</si>
  <si>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</si>
  <si>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</si>
  <si>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</si>
  <si>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</si>
  <si>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</si>
  <si>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</si>
  <si>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</si>
  <si>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</si>
  <si>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</si>
  <si>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</si>
  <si>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</si>
  <si>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</si>
  <si>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</si>
  <si>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</si>
  <si>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</si>
  <si>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</si>
  <si>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</si>
  <si>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</si>
  <si>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</si>
  <si>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</si>
  <si>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</si>
  <si>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</si>
  <si>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</si>
  <si>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</si>
  <si>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</si>
  <si>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</si>
  <si>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</si>
  <si>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</si>
  <si>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</si>
  <si>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</si>
  <si>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</si>
  <si>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</si>
  <si>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</si>
  <si>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</si>
  <si>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</si>
  <si>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</si>
  <si>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</si>
  <si>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</si>
  <si>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</si>
  <si>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</si>
  <si>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</si>
  <si>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</si>
  <si>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</si>
  <si>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</si>
  <si>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</si>
  <si>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</si>
  <si>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</si>
  <si>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</si>
  <si>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</si>
  <si>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</si>
  <si>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</si>
  <si>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</si>
  <si>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</si>
  <si>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</si>
  <si>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</si>
  <si>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</si>
  <si>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</si>
  <si>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</si>
  <si>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</si>
  <si>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</si>
  <si>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</si>
  <si>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</si>
  <si>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</si>
  <si>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</si>
  <si>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</si>
  <si>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</si>
  <si>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</si>
  <si>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</si>
  <si>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</si>
  <si>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</si>
  <si>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</si>
  <si>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</si>
  <si>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</si>
  <si>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</si>
  <si>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</si>
  <si>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</si>
  <si>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</si>
  <si>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</si>
  <si>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</si>
  <si>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</si>
  <si>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</si>
  <si>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</si>
  <si>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</si>
  <si>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</si>
  <si>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</si>
  <si>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</si>
  <si>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</si>
  <si>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</si>
  <si>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</si>
  <si>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</si>
  <si>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</si>
  <si>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</si>
  <si>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</si>
  <si>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</si>
  <si>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</si>
  <si>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</si>
  <si>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</si>
  <si>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</si>
  <si>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</si>
  <si>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</si>
  <si>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</si>
  <si>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</si>
  <si>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</si>
  <si>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</si>
  <si>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</si>
  <si>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</si>
  <si>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</si>
  <si>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</si>
  <si>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</si>
  <si>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</si>
  <si>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</si>
  <si>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</si>
  <si>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</si>
  <si>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</si>
  <si>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</si>
  <si>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</si>
  <si>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</si>
  <si>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</si>
  <si>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</si>
  <si>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</si>
  <si>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</si>
  <si>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</si>
  <si>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</si>
  <si>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</si>
  <si>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</si>
  <si>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</si>
  <si>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</si>
  <si>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</si>
  <si>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</si>
  <si>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</si>
  <si>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</si>
  <si>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</si>
  <si>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</si>
  <si>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</si>
  <si>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</si>
  <si>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</si>
  <si>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</si>
  <si>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</si>
  <si>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</si>
  <si>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</si>
  <si>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</si>
  <si>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</si>
  <si>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</si>
  <si>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</si>
  <si>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</si>
  <si>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</si>
  <si>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</si>
  <si>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</si>
  <si>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</si>
  <si>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</si>
  <si>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</si>
  <si>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</si>
  <si>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</si>
  <si>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</si>
  <si>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</si>
  <si>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</si>
  <si>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</si>
  <si>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</si>
  <si>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</si>
  <si>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</si>
  <si>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</si>
  <si>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</si>
  <si>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</si>
  <si>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</si>
  <si>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</si>
  <si>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</si>
  <si>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</si>
  <si>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</si>
  <si>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</si>
  <si>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</si>
  <si>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</si>
  <si>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</si>
  <si>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</si>
  <si>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</si>
  <si>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</si>
  <si>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</si>
  <si>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</si>
  <si>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</si>
  <si>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</si>
  <si>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</si>
  <si>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</si>
  <si>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</si>
  <si>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</si>
  <si>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</si>
  <si>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</si>
  <si>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</si>
  <si>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</si>
  <si>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</si>
  <si>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</si>
  <si>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</si>
  <si>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</si>
  <si>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</si>
  <si>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</si>
  <si>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</si>
  <si>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</si>
  <si>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</si>
  <si>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</si>
  <si>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</si>
  <si>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</si>
  <si>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</si>
  <si>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</si>
  <si>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</si>
  <si>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</si>
  <si>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</si>
  <si>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</si>
  <si>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</si>
  <si>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</si>
  <si>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</si>
  <si>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</si>
  <si>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</si>
  <si>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</si>
  <si>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</si>
  <si>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</si>
  <si>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</si>
  <si>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</si>
  <si>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</si>
  <si>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</si>
  <si>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</si>
  <si>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</si>
  <si>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</si>
  <si>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</si>
  <si>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</si>
  <si>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</si>
  <si>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</si>
  <si>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</si>
  <si>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</si>
  <si>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</si>
  <si>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</si>
  <si>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</si>
  <si>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</si>
  <si>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</si>
  <si>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</si>
  <si>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</si>
  <si>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</si>
  <si>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</si>
  <si>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</si>
  <si>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</si>
  <si>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</si>
  <si>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</si>
  <si>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</si>
  <si>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</si>
  <si>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</si>
  <si>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</si>
  <si>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</si>
  <si>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</si>
  <si>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</si>
  <si>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</si>
  <si>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</si>
  <si>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</si>
  <si>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</si>
  <si>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</si>
  <si>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</si>
  <si>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</si>
  <si>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</si>
  <si>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</si>
  <si>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</si>
  <si>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</si>
  <si>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</si>
  <si>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</si>
  <si>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</si>
  <si>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</si>
  <si>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</si>
  <si>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</si>
  <si>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</si>
  <si>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</si>
  <si>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</si>
  <si>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</si>
  <si>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</si>
  <si>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</si>
  <si>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</si>
  <si>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</si>
  <si>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</si>
  <si>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</si>
  <si>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</si>
  <si>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</si>
  <si>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</si>
  <si>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</si>
  <si>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</si>
  <si>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</si>
  <si>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</si>
  <si>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</si>
  <si>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</si>
  <si>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</si>
  <si>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</si>
  <si>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</si>
  <si>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</si>
  <si>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</si>
  <si>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</si>
  <si>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</si>
  <si>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</si>
  <si>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</si>
  <si>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</si>
  <si>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</si>
  <si>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</si>
  <si>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</si>
  <si>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</si>
  <si>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</si>
  <si>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</si>
  <si>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</si>
  <si>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</si>
  <si>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</si>
  <si>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</si>
  <si>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</si>
  <si>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</si>
  <si>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</si>
  <si>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</si>
  <si>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</si>
  <si>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</si>
  <si>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</si>
  <si>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</si>
  <si>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</si>
  <si>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</si>
  <si>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</si>
  <si>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</si>
  <si>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</si>
  <si>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</si>
  <si>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</si>
  <si>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</si>
  <si>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</si>
  <si>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</si>
  <si>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</si>
  <si>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</si>
  <si>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</si>
  <si>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</si>
  <si>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</si>
  <si>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</si>
  <si>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</si>
  <si>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</si>
  <si>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</si>
  <si>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</si>
  <si>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</si>
  <si>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</si>
  <si>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</si>
  <si>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</si>
  <si>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</si>
  <si>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</si>
  <si>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</si>
  <si>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</si>
  <si>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</si>
  <si>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</si>
  <si>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</si>
  <si>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</si>
  <si>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</si>
  <si>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</si>
  <si>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</si>
  <si>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</si>
  <si>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</si>
  <si>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</si>
  <si>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</si>
  <si>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</si>
  <si>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</si>
  <si>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</si>
  <si>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</si>
  <si>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</si>
  <si>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</si>
  <si>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</si>
  <si>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</si>
  <si>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</si>
  <si>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</si>
  <si>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</si>
  <si>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</si>
  <si>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</si>
  <si>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</si>
  <si>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</si>
  <si>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</si>
  <si>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</si>
  <si>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</si>
  <si>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</si>
  <si>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</si>
  <si>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</si>
  <si>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</si>
  <si>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</si>
  <si>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</si>
  <si>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</si>
  <si>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</si>
  <si>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</si>
  <si>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</si>
  <si>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</si>
  <si>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</si>
  <si>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</si>
  <si>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</si>
  <si>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</si>
  <si>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</si>
  <si>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</si>
  <si>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</si>
  <si>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</si>
  <si>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</si>
  <si>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</si>
  <si>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</si>
  <si>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</si>
  <si>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</si>
  <si>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</si>
  <si>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</si>
  <si>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</si>
  <si>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</si>
  <si>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</si>
  <si>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</si>
  <si>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</si>
  <si>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</si>
  <si>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</si>
  <si>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</si>
  <si>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</si>
  <si>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</si>
  <si>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</si>
  <si>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</si>
  <si>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</si>
  <si>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</si>
  <si>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</si>
  <si>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</si>
  <si>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</si>
  <si>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</si>
  <si>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</si>
  <si>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</si>
  <si>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</si>
  <si>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</si>
  <si>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</si>
  <si>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</si>
  <si>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</si>
  <si>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</si>
  <si>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</si>
  <si>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</si>
  <si>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</si>
  <si>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</si>
  <si>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</si>
  <si>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</si>
  <si>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</si>
  <si>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</si>
  <si>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</si>
  <si>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</si>
  <si>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</si>
  <si>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</si>
  <si>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</si>
  <si>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</si>
  <si>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</si>
  <si>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</si>
  <si>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</si>
  <si>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</si>
  <si>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</si>
  <si>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</si>
  <si>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</si>
  <si>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</si>
  <si>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</si>
  <si>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</si>
  <si>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</si>
  <si>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</si>
  <si>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</si>
  <si>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</si>
  <si>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</si>
  <si>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</si>
  <si>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</si>
  <si>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</si>
  <si>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</si>
  <si>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</si>
  <si>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</si>
  <si>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</si>
  <si>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</si>
  <si>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</si>
  <si>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</si>
  <si>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</si>
  <si>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</si>
  <si>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</si>
  <si>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</si>
  <si>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</si>
  <si>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</si>
  <si>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</si>
  <si>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</si>
  <si>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</si>
  <si>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</si>
  <si>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</si>
  <si>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</si>
  <si>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</si>
  <si>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</si>
  <si>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</si>
  <si>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</si>
  <si>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</si>
  <si>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</si>
  <si>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</si>
  <si>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</si>
  <si>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</si>
  <si>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</si>
  <si>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</si>
  <si>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</si>
  <si>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</si>
  <si>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</si>
  <si>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</si>
  <si>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</si>
  <si>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</si>
  <si>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</si>
  <si>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</si>
  <si>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</si>
  <si>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</si>
  <si>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</si>
  <si>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</si>
  <si>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</si>
  <si>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</si>
  <si>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</si>
  <si>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</si>
  <si>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</si>
  <si>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</si>
  <si>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</si>
  <si>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</si>
  <si>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</si>
  <si>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</si>
  <si>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</si>
  <si>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</si>
  <si>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</si>
  <si>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</si>
  <si>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</si>
  <si>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</si>
  <si>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</si>
  <si>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</si>
  <si>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</si>
  <si>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</si>
  <si>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</si>
  <si>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</si>
  <si>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</si>
  <si>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</si>
  <si>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</si>
  <si>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</si>
  <si>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</si>
  <si>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</si>
  <si>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</si>
  <si>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</si>
  <si>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</si>
  <si>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</si>
  <si>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</si>
  <si>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</si>
  <si>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</si>
  <si>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</si>
  <si>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</si>
  <si>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</si>
  <si>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</si>
  <si>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</si>
  <si>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</si>
  <si>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</si>
  <si>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</si>
  <si>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</si>
  <si>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</si>
  <si>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</si>
  <si>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</si>
  <si>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</si>
  <si>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</si>
  <si>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</si>
  <si>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</si>
  <si>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</si>
  <si>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</si>
  <si>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</si>
  <si>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</si>
  <si>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</si>
  <si>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</si>
  <si>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</si>
  <si>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</si>
  <si>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</si>
  <si>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</si>
  <si>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</si>
  <si>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</si>
  <si>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</si>
  <si>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</si>
  <si>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</si>
  <si>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</si>
  <si>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</si>
  <si>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</si>
  <si>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</si>
  <si>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</si>
  <si>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</si>
  <si>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</si>
  <si>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</si>
  <si>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</si>
  <si>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</si>
  <si>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</si>
  <si>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</si>
  <si>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</si>
  <si>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</si>
  <si>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</si>
  <si>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</si>
  <si>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</si>
  <si>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</si>
  <si>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</si>
  <si>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</si>
  <si>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</si>
  <si>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</si>
  <si>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</si>
  <si>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</si>
  <si>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</si>
  <si>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</si>
  <si>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</si>
  <si>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</si>
  <si>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</si>
  <si>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</si>
  <si>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</si>
  <si>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</si>
  <si>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</si>
  <si>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</si>
  <si>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</si>
  <si>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</si>
  <si>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</si>
  <si>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</si>
  <si>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</si>
  <si>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</si>
  <si>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</si>
  <si>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</si>
  <si>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</si>
  <si>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</si>
  <si>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</si>
  <si>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</si>
  <si>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</si>
  <si>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</si>
  <si>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</si>
  <si>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</si>
  <si>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</si>
  <si>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</si>
  <si>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</si>
  <si>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</si>
  <si>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</si>
  <si>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</si>
  <si>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</si>
  <si>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</si>
  <si>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</si>
  <si>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</si>
  <si>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</si>
  <si>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</si>
  <si>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</si>
  <si>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</si>
  <si>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</si>
  <si>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</si>
  <si>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</si>
  <si>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</si>
  <si>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</si>
  <si>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</si>
  <si>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</si>
  <si>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</si>
  <si>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</si>
  <si>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</si>
  <si>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</si>
  <si>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</si>
  <si>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</si>
  <si>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</si>
  <si>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</si>
  <si>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</si>
  <si>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</si>
  <si>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</si>
  <si>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</si>
  <si>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</si>
  <si>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</si>
  <si>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</si>
  <si>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</si>
  <si>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</si>
  <si>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</si>
  <si>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</si>
  <si>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</si>
  <si>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</si>
  <si>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</si>
  <si>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</si>
  <si>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</si>
  <si>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</si>
  <si>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</si>
  <si>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</si>
  <si>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</si>
  <si>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</si>
  <si>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</si>
  <si>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</si>
  <si>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</si>
  <si>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</si>
  <si>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</si>
  <si>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</si>
  <si>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</si>
  <si>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</si>
  <si>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</si>
  <si>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</si>
  <si>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</si>
  <si>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</si>
  <si>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</si>
  <si>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</si>
  <si>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</si>
  <si>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</si>
  <si>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</si>
  <si>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</si>
  <si>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</si>
  <si>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</si>
  <si>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</si>
  <si>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</si>
  <si>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</si>
  <si>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</si>
  <si>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</si>
  <si>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</si>
  <si>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</si>
  <si>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</si>
  <si>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</si>
  <si>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</si>
  <si>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</si>
  <si>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</si>
  <si>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</si>
  <si>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</si>
  <si>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</si>
  <si>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</si>
  <si>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</si>
  <si>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</si>
  <si>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</si>
  <si>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</si>
  <si>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</si>
  <si>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</si>
  <si>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</si>
  <si>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</si>
  <si>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</si>
  <si>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</si>
  <si>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</si>
  <si>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</si>
  <si>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</si>
  <si>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</si>
  <si>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</si>
  <si>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</si>
  <si>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</si>
  <si>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</si>
  <si>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</si>
  <si>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</si>
  <si>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</si>
  <si>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</si>
  <si>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</si>
  <si>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</si>
  <si>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</si>
  <si>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</si>
  <si>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</si>
  <si>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</si>
  <si>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</si>
  <si>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</si>
  <si>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</si>
  <si>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</si>
  <si>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</si>
  <si>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</si>
  <si>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</si>
  <si>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</si>
  <si>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</si>
  <si>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</si>
  <si>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</si>
  <si>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</si>
  <si>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</si>
  <si>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</si>
  <si>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</si>
  <si>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</si>
  <si>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</si>
  <si>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</si>
  <si>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</si>
  <si>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</si>
  <si>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</si>
  <si>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</si>
  <si>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</si>
  <si>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</si>
  <si>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</si>
  <si>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</si>
  <si>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</si>
  <si>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</si>
  <si>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</si>
  <si>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</si>
  <si>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</si>
  <si>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</si>
  <si>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</si>
  <si>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</si>
  <si>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</si>
  <si>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</si>
  <si>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</si>
  <si>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</si>
  <si>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</si>
  <si>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</si>
  <si>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</si>
  <si>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</si>
  <si>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</si>
  <si>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</si>
  <si>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</si>
  <si>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</si>
  <si>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</si>
  <si>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</si>
  <si>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</si>
  <si>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</si>
  <si>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</si>
  <si>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</si>
  <si>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</si>
  <si>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</si>
  <si>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</si>
  <si>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</si>
  <si>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</si>
  <si>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</si>
  <si>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</si>
  <si>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</si>
  <si>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</si>
  <si>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</si>
  <si>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</si>
  <si>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</si>
  <si>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</si>
  <si>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</si>
  <si>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</si>
  <si>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</si>
  <si>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</si>
  <si>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</si>
  <si>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</si>
  <si>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</si>
  <si>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</si>
  <si>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</si>
  <si>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</si>
  <si>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</si>
  <si>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</si>
  <si>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</si>
  <si>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</si>
  <si>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</si>
  <si>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</si>
  <si>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</si>
  <si>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</si>
  <si>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</si>
  <si>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</si>
  <si>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</si>
  <si>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</si>
  <si>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</si>
  <si>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</si>
  <si>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</si>
  <si>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</si>
  <si>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</si>
  <si>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</si>
  <si>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</si>
  <si>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</si>
  <si>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</si>
  <si>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</si>
  <si>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</si>
  <si>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</si>
  <si>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</si>
  <si>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</si>
  <si>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</si>
  <si>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</si>
  <si>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</si>
  <si>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</si>
  <si>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</si>
  <si>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</si>
  <si>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</si>
  <si>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</si>
  <si>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</si>
  <si>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</si>
  <si>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</si>
  <si>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</si>
  <si>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</si>
  <si>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</si>
  <si>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</si>
  <si>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</si>
  <si>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</si>
  <si>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</si>
  <si>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</si>
  <si>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</si>
  <si>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</si>
  <si>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</si>
  <si>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</si>
  <si>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</si>
  <si>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</si>
  <si>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</si>
  <si>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</si>
  <si>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</si>
  <si>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</si>
  <si>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</si>
  <si>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</si>
  <si>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</si>
  <si>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</si>
  <si>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</si>
  <si>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</si>
  <si>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</si>
  <si>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</si>
  <si>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</si>
  <si>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</si>
  <si>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</si>
  <si>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</si>
  <si>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</si>
  <si>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</si>
  <si>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</si>
  <si>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</si>
  <si>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</si>
  <si>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</si>
  <si>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</si>
  <si>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</si>
  <si>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</si>
  <si>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</si>
  <si>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</si>
  <si>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</si>
  <si>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</si>
  <si>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</si>
  <si>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</si>
  <si>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</si>
  <si>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</si>
  <si>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</si>
  <si>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</si>
  <si>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</si>
  <si>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</si>
  <si>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</si>
  <si>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</si>
  <si>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</si>
  <si>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</si>
  <si>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</si>
  <si>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</si>
  <si>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</si>
  <si>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</si>
  <si>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</si>
  <si>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</si>
  <si>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</si>
  <si>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</si>
  <si>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</si>
  <si>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</si>
  <si>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</si>
  <si>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</si>
  <si>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</si>
  <si>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</si>
  <si>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</si>
  <si>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</si>
  <si>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</si>
  <si>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</si>
  <si>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</si>
  <si>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</si>
  <si>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</si>
  <si>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</si>
  <si>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</si>
  <si>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</si>
  <si>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</si>
  <si>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</si>
  <si>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</si>
  <si>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</si>
  <si>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</si>
  <si>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</si>
  <si>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</si>
  <si>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</si>
  <si>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</si>
  <si>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</si>
  <si>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</si>
  <si>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</si>
  <si>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</si>
  <si>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</si>
  <si>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</si>
  <si>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</si>
  <si>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</si>
  <si>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</si>
  <si>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</si>
  <si>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</si>
  <si>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</si>
  <si>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</si>
  <si>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</si>
  <si>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</si>
  <si>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</si>
  <si>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</si>
  <si>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</si>
  <si>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</si>
  <si>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</si>
  <si>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</si>
  <si>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</si>
  <si>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</si>
  <si>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</si>
  <si>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</si>
  <si>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</si>
  <si>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</si>
  <si>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</si>
  <si>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</si>
  <si>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</si>
  <si>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</si>
  <si>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</si>
  <si>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</si>
  <si>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</si>
  <si>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</si>
  <si>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</si>
  <si>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</si>
  <si>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</si>
  <si>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</si>
  <si>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</si>
  <si>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</si>
  <si>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</si>
  <si>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</si>
  <si>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</si>
  <si>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</si>
  <si>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</si>
  <si>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</si>
  <si>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</si>
  <si>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</si>
  <si>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</si>
  <si>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</si>
  <si>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</si>
  <si>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</si>
  <si>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</si>
  <si>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</si>
  <si>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</si>
  <si>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</si>
  <si>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</si>
  <si>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</si>
  <si>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</si>
  <si>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</si>
  <si>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</si>
  <si>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</si>
  <si>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</si>
  <si>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</si>
  <si>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</si>
  <si>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</si>
  <si>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</si>
  <si>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</si>
  <si>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</si>
  <si>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</si>
  <si>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</si>
  <si>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</si>
  <si>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</si>
  <si>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</si>
  <si>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</si>
  <si>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</si>
  <si>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</si>
  <si>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</si>
  <si>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</si>
  <si>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</si>
  <si>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</si>
  <si>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</si>
  <si>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</si>
  <si>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</si>
  <si>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</si>
  <si>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</si>
  <si>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</si>
  <si>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</si>
  <si>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</si>
  <si>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</si>
  <si>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</si>
  <si>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</si>
  <si>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</si>
  <si>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</si>
  <si>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</si>
  <si>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</si>
  <si>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</si>
  <si>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</si>
  <si>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</si>
  <si>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</si>
  <si>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</si>
  <si>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</si>
  <si>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</si>
  <si>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</si>
  <si>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</si>
  <si>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</si>
  <si>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</si>
  <si>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</si>
  <si>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</si>
  <si>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</si>
  <si>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</si>
  <si>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</si>
  <si>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</si>
  <si>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</si>
  <si>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</si>
  <si>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</si>
  <si>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</si>
  <si>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</si>
  <si>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</si>
  <si>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</si>
  <si>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</si>
  <si>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</si>
  <si>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</si>
  <si>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</si>
  <si>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</si>
  <si>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</si>
  <si>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</si>
  <si>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</si>
  <si>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</si>
  <si>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</si>
  <si>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</si>
  <si>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</si>
  <si>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</si>
  <si>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</si>
  <si>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</si>
  <si>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</si>
  <si>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</si>
  <si>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</si>
  <si>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</si>
  <si>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</si>
  <si>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</si>
  <si>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</si>
  <si>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</si>
  <si>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</si>
  <si>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</si>
  <si>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</si>
  <si>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</si>
  <si>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</si>
  <si>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</si>
  <si>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</si>
  <si>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</si>
  <si>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</si>
  <si>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</si>
  <si>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</si>
  <si>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</si>
  <si>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</si>
  <si>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</si>
  <si>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</si>
  <si>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</si>
  <si>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</si>
  <si>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</si>
  <si>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</si>
  <si>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</si>
  <si>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</si>
  <si>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</si>
  <si>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</si>
  <si>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</si>
  <si>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</si>
  <si>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</si>
  <si>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</si>
  <si>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</si>
  <si>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</si>
  <si>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</si>
  <si>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</si>
  <si>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</si>
  <si>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</si>
  <si>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</si>
  <si>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</si>
  <si>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</si>
  <si>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</si>
  <si>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</si>
  <si>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</si>
  <si>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</si>
  <si>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</si>
  <si>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</si>
  <si>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</si>
  <si>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</si>
  <si>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</si>
  <si>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</si>
  <si>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</si>
  <si>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</si>
  <si>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</si>
  <si>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</si>
  <si>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</si>
  <si>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</si>
  <si>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</si>
  <si>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</si>
  <si>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</si>
  <si>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</si>
  <si>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</si>
  <si>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</si>
  <si>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</si>
  <si>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</si>
  <si>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</si>
  <si>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</si>
  <si>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</si>
  <si>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</si>
  <si>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</si>
  <si>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</si>
  <si>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</si>
  <si>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</si>
  <si>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</si>
  <si>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</si>
  <si>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</si>
  <si>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</si>
  <si>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</si>
  <si>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</si>
  <si>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</si>
  <si>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</si>
  <si>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</si>
  <si>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</si>
  <si>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</si>
  <si>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</si>
  <si>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</si>
  <si>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</si>
  <si>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</si>
  <si>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</si>
  <si>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</si>
  <si>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</si>
  <si>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</si>
  <si>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</si>
  <si>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</si>
  <si>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</si>
  <si>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</si>
  <si>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</si>
  <si>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</si>
  <si>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</si>
  <si>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</si>
  <si>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</si>
  <si>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</si>
  <si>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</si>
  <si>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</si>
  <si>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</si>
  <si>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</si>
  <si>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</si>
  <si>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</si>
  <si>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</si>
  <si>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</si>
  <si>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</si>
  <si>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</si>
  <si>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</si>
  <si>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</si>
  <si>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</si>
  <si>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</si>
  <si>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</si>
  <si>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</si>
  <si>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</si>
  <si>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</si>
  <si>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</si>
  <si>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</si>
  <si>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</si>
  <si>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</si>
  <si>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</si>
  <si>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</si>
  <si>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</si>
  <si>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</si>
  <si>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</si>
  <si>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</si>
  <si>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</si>
  <si>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</si>
  <si>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</si>
  <si>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</si>
  <si>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</si>
  <si>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</si>
  <si>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</si>
  <si>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</si>
  <si>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</si>
  <si>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</si>
  <si>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</si>
  <si>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</si>
  <si>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</si>
  <si>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</si>
  <si>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</si>
  <si>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</si>
  <si>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</si>
  <si>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</si>
  <si>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</si>
  <si>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</si>
  <si>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</si>
  <si>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</si>
  <si>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</si>
  <si>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</si>
  <si>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</si>
  <si>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</si>
  <si>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</si>
  <si>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</si>
  <si>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</si>
  <si>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</si>
  <si>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</si>
  <si>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</si>
  <si>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</si>
  <si>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</si>
  <si>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</si>
  <si>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</si>
  <si>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</si>
  <si>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</si>
  <si>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</si>
  <si>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</si>
  <si>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</si>
  <si>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</si>
  <si>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</si>
  <si>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</si>
  <si>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</si>
  <si>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</si>
  <si>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</si>
  <si>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</si>
  <si>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</si>
  <si>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</si>
  <si>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</si>
  <si>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</si>
  <si>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</si>
  <si>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</si>
  <si>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</si>
  <si>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</si>
  <si>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</si>
  <si>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</si>
  <si>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</si>
  <si>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</si>
  <si>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</si>
  <si>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</si>
  <si>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</si>
  <si>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</si>
  <si>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</si>
  <si>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</si>
  <si>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</si>
  <si>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</si>
  <si>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</si>
  <si>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</si>
  <si>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</si>
  <si>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</si>
  <si>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</si>
  <si>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</si>
  <si>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</si>
  <si>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</si>
  <si>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</si>
  <si>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</si>
  <si>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</si>
  <si>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</si>
  <si>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</si>
  <si>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</si>
  <si>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</si>
  <si>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</si>
  <si>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</si>
  <si>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</si>
  <si>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</si>
  <si>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</si>
  <si>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</si>
  <si>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</si>
  <si>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</si>
  <si>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</si>
  <si>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</si>
  <si>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</si>
  <si>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</si>
  <si>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</si>
  <si>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</si>
  <si>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</si>
  <si>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</si>
  <si>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</si>
  <si>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</si>
  <si>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</si>
  <si>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</si>
  <si>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</si>
  <si>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</si>
  <si>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</si>
  <si>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</si>
  <si>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</si>
  <si>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</si>
  <si>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</si>
  <si>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</si>
  <si>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</si>
  <si>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</si>
  <si>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</si>
  <si>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</si>
  <si>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</si>
  <si>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</si>
  <si>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</si>
  <si>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</si>
  <si>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</si>
  <si>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</si>
  <si>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</si>
  <si>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</si>
  <si>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</si>
  <si>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</si>
  <si>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</si>
  <si>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</si>
  <si>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</si>
  <si>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</si>
  <si>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</si>
  <si>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</si>
  <si>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</si>
  <si>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</si>
  <si>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</si>
  <si>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</si>
  <si>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</si>
  <si>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</si>
  <si>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</si>
  <si>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</si>
  <si>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</si>
  <si>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</si>
  <si>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</si>
  <si>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</si>
  <si>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</si>
  <si>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</si>
  <si>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</si>
  <si>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</si>
  <si>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</si>
  <si>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</si>
  <si>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</si>
  <si>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</si>
  <si>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</si>
  <si>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</si>
  <si>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</si>
  <si>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</si>
  <si>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</si>
  <si>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</si>
  <si>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</si>
  <si>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</si>
  <si>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</si>
  <si>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</si>
  <si>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</si>
  <si>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</si>
  <si>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</si>
  <si>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</si>
  <si>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</si>
  <si>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</si>
  <si>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</si>
  <si>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</si>
  <si>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</si>
  <si>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</si>
  <si>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</si>
  <si>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</si>
  <si>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</si>
  <si>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</si>
  <si>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</si>
  <si>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</si>
  <si>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</si>
  <si>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</si>
  <si>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</si>
  <si>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</si>
  <si>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</si>
  <si>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</si>
  <si>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</si>
  <si>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</si>
  <si>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</si>
  <si>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</si>
  <si>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</si>
  <si>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</si>
  <si>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</si>
  <si>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</si>
  <si>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</si>
  <si>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</si>
  <si>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</si>
  <si>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</si>
  <si>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</si>
  <si>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</si>
  <si>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</si>
  <si>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</si>
  <si>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</si>
  <si>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</si>
  <si>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</si>
  <si>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</si>
  <si>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</si>
  <si>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</si>
  <si>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</si>
  <si>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</si>
  <si>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</si>
  <si>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</si>
  <si>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</si>
  <si>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</si>
  <si>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</si>
  <si>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</si>
  <si>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</si>
  <si>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</si>
  <si>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</si>
  <si>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</si>
  <si>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</si>
  <si>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</si>
  <si>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</si>
  <si>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</si>
  <si>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</si>
  <si>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</si>
  <si>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</si>
  <si>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</si>
  <si>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</si>
  <si>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</si>
  <si>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</si>
  <si>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</si>
  <si>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</si>
  <si>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</si>
  <si>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</si>
  <si>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</si>
  <si>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</si>
  <si>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</si>
  <si>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</si>
  <si>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</si>
  <si>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</si>
  <si>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</si>
  <si>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</si>
  <si>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</si>
  <si>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</si>
  <si>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</si>
  <si>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</si>
  <si>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</si>
  <si>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</si>
  <si>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</si>
  <si>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</si>
  <si>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</si>
  <si>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</si>
  <si>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</si>
  <si>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</si>
  <si>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</si>
  <si>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</si>
  <si>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</si>
  <si>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</si>
  <si>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</si>
  <si>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</si>
  <si>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</si>
  <si>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</si>
  <si>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</si>
  <si>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</si>
  <si>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</si>
  <si>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</si>
  <si>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</si>
  <si>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</si>
  <si>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</si>
  <si>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</si>
  <si>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</si>
  <si>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</si>
  <si>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</si>
  <si>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</si>
  <si>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</si>
  <si>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</si>
  <si>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</si>
  <si>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</si>
  <si>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</si>
  <si>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</si>
  <si>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</si>
  <si>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</si>
  <si>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</si>
  <si>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</si>
  <si>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</si>
  <si>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</si>
  <si>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</si>
  <si>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</si>
  <si>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</si>
  <si>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</si>
  <si>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</si>
  <si>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</si>
  <si>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</si>
  <si>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</si>
  <si>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</si>
  <si>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</si>
  <si>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</si>
  <si>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</si>
  <si>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</si>
  <si>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</si>
  <si>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</si>
  <si>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</si>
  <si>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</si>
  <si>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</si>
  <si>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</si>
  <si>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</si>
  <si>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</si>
  <si>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</si>
  <si>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</si>
  <si>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</si>
  <si>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</si>
  <si>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</si>
  <si>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</si>
  <si>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</si>
  <si>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</si>
  <si>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</si>
  <si>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</si>
  <si>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</si>
  <si>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</si>
  <si>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</si>
  <si>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</si>
  <si>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</si>
  <si>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</si>
  <si>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</si>
  <si>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</si>
  <si>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</si>
  <si>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</si>
  <si>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</si>
  <si>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</si>
  <si>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</si>
  <si>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</si>
  <si>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</si>
  <si>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</si>
  <si>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</si>
  <si>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</si>
  <si>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</si>
  <si>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</si>
  <si>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</si>
  <si>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</si>
  <si>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</si>
  <si>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</si>
  <si>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</si>
  <si>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</si>
  <si>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</si>
  <si>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</si>
  <si>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</si>
  <si>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</si>
  <si>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</si>
  <si>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</si>
  <si>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</si>
  <si>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</si>
  <si>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</si>
  <si>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</si>
  <si>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</si>
  <si>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</si>
  <si>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</si>
  <si>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</si>
  <si>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</si>
  <si>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</si>
  <si>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</si>
  <si>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</si>
  <si>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</si>
  <si>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</si>
  <si>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</si>
  <si>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</si>
  <si>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</si>
  <si>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</si>
  <si>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</si>
  <si>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</si>
  <si>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</si>
  <si>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</si>
  <si>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</si>
  <si>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</si>
  <si>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</si>
  <si>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</si>
  <si>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</si>
  <si>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</si>
  <si>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</si>
  <si>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</si>
  <si>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</si>
  <si>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</si>
  <si>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</si>
  <si>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</si>
  <si>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</si>
  <si>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</si>
  <si>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</si>
  <si>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</si>
  <si>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</si>
  <si>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</si>
  <si>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</si>
  <si>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</si>
  <si>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</si>
  <si>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</si>
  <si>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</si>
  <si>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</si>
  <si>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</si>
  <si>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</si>
  <si>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</si>
  <si>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</si>
  <si>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</si>
  <si>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</si>
  <si>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</si>
  <si>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</si>
  <si>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</si>
  <si>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</si>
  <si>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</si>
  <si>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</si>
  <si>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</si>
  <si>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</si>
  <si>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</si>
  <si>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</si>
  <si>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</si>
  <si>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</si>
  <si>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</si>
  <si>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</si>
  <si>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</si>
  <si>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</si>
  <si>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</si>
  <si>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</si>
  <si>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</si>
  <si>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</si>
  <si>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</si>
  <si>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</si>
  <si>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</si>
  <si>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</si>
  <si>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</si>
  <si>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</si>
  <si>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</si>
  <si>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</si>
  <si>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</si>
  <si>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</si>
  <si>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</si>
  <si>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</si>
  <si>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</si>
  <si>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</si>
  <si>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</si>
  <si>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</si>
  <si>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</si>
  <si>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</si>
  <si>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</si>
  <si>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</si>
  <si>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</si>
  <si>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</si>
  <si>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</si>
  <si>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</si>
  <si>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</si>
  <si>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</si>
  <si>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</si>
  <si>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</si>
  <si>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</si>
  <si>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</si>
  <si>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</si>
  <si>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</si>
  <si>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</si>
  <si>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</si>
  <si>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</si>
  <si>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</si>
  <si>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</si>
  <si>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</si>
  <si>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</si>
  <si>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</si>
  <si>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</si>
  <si>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</si>
  <si>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</si>
  <si>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</si>
  <si>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</si>
  <si>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</si>
  <si>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</si>
  <si>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</si>
  <si>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</si>
  <si>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</si>
  <si>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</si>
  <si>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</si>
  <si>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</si>
  <si>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</si>
  <si>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</si>
  <si>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</si>
  <si>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</si>
  <si>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</si>
  <si>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</si>
  <si>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</si>
  <si>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</si>
  <si>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</si>
  <si>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</si>
  <si>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</si>
  <si>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</si>
  <si>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</si>
  <si>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</si>
  <si>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</si>
  <si>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</si>
  <si>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</si>
  <si>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</si>
  <si>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</si>
  <si>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</si>
  <si>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</si>
  <si>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</si>
  <si>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</si>
  <si>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</si>
  <si>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</si>
  <si>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</si>
  <si>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</si>
  <si>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</si>
  <si>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</si>
  <si>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</si>
  <si>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</si>
  <si>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</si>
  <si>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</si>
  <si>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</si>
  <si>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</si>
  <si>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</si>
  <si>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</si>
  <si>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</si>
  <si>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</si>
  <si>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</si>
  <si>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</si>
  <si>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</si>
  <si>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</si>
  <si>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</si>
  <si>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</si>
  <si>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</si>
  <si>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</si>
  <si>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</si>
  <si>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</si>
  <si>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</si>
  <si>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</si>
  <si>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</si>
  <si>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</si>
  <si>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</si>
  <si>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</si>
  <si>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</si>
  <si>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</si>
  <si>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</si>
  <si>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</si>
  <si>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</si>
  <si>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</si>
  <si>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</si>
  <si>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</si>
  <si>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</si>
  <si>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</si>
  <si>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</si>
  <si>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</si>
  <si>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</si>
  <si>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</si>
  <si>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</si>
  <si>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</si>
  <si>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</si>
  <si>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</si>
  <si>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</si>
  <si>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</si>
  <si>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</si>
  <si>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</si>
  <si>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</si>
  <si>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</si>
  <si>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</si>
  <si>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</si>
  <si>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</si>
  <si>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</si>
  <si>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</si>
  <si>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</si>
  <si>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</si>
  <si>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</si>
  <si>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</si>
  <si>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</si>
  <si>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</si>
  <si>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</si>
  <si>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</si>
  <si>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</si>
  <si>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</si>
  <si>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</si>
  <si>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</si>
  <si>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</si>
  <si>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</si>
  <si>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</si>
  <si>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</si>
  <si>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</si>
  <si>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</si>
  <si>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</si>
  <si>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</si>
  <si>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</si>
  <si>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</si>
  <si>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</si>
  <si>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</si>
  <si>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</si>
  <si>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</si>
  <si>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</si>
  <si>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</si>
  <si>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</si>
  <si>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</si>
  <si>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</si>
  <si>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</si>
  <si>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</si>
  <si>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</si>
  <si>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</si>
  <si>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</si>
  <si>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</si>
  <si>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</si>
  <si>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</si>
  <si>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</si>
  <si>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</si>
  <si>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</si>
  <si>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</si>
  <si>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</si>
  <si>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</si>
  <si>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</si>
  <si>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</si>
  <si>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</si>
  <si>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</si>
  <si>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</si>
  <si>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</si>
  <si>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</si>
  <si>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</si>
  <si>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</si>
  <si>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</si>
  <si>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</si>
  <si>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</si>
  <si>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</si>
  <si>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</si>
  <si>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</si>
  <si>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</si>
  <si>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</si>
  <si>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</si>
  <si>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</si>
  <si>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</si>
  <si>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</si>
  <si>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</si>
  <si>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</si>
  <si>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</si>
  <si>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</si>
  <si>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</si>
  <si>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</si>
  <si>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</si>
  <si>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</si>
  <si>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</si>
  <si>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</si>
  <si>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</si>
  <si>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</si>
  <si>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</si>
  <si>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</si>
  <si>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</si>
  <si>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</si>
  <si>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</si>
  <si>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</si>
  <si>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</si>
  <si>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</si>
  <si>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</si>
  <si>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</si>
  <si>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</si>
  <si>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</si>
  <si>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</si>
  <si>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</si>
  <si>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</si>
  <si>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</si>
  <si>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</si>
  <si>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</si>
  <si>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</si>
  <si>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</si>
  <si>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</si>
  <si>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</si>
  <si>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</si>
  <si>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</si>
  <si>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</si>
  <si>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</si>
  <si>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</si>
  <si>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</si>
  <si>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</si>
  <si>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</si>
  <si>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</si>
  <si>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</si>
  <si>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</si>
  <si>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</si>
  <si>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</si>
  <si>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</si>
  <si>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</si>
  <si>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</si>
  <si>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</si>
  <si>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</si>
  <si>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</si>
  <si>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</si>
  <si>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</si>
  <si>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</si>
  <si>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</si>
  <si>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</si>
  <si>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</si>
  <si>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</si>
  <si>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</si>
  <si>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</si>
  <si>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</si>
  <si>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</si>
  <si>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</si>
  <si>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</si>
  <si>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</si>
  <si>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</si>
  <si>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</si>
  <si>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</si>
  <si>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</si>
  <si>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</si>
  <si>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</si>
  <si>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</si>
  <si>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</si>
  <si>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</si>
  <si>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</si>
  <si>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</si>
  <si>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</si>
  <si>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</si>
  <si>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</si>
  <si>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</si>
  <si>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</si>
  <si>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</si>
  <si>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</si>
  <si>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</si>
  <si>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</si>
  <si>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</si>
  <si>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</si>
  <si>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</si>
  <si>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</si>
  <si>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</si>
  <si>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</si>
  <si>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</si>
  <si>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</si>
  <si>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</si>
  <si>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</si>
  <si>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</si>
  <si>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</si>
  <si>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</si>
  <si>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</si>
  <si>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</si>
  <si>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</si>
  <si>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</si>
  <si>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</si>
  <si>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</si>
  <si>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</si>
  <si>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</si>
  <si>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</si>
  <si>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</si>
  <si>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</si>
  <si>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</si>
  <si>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</si>
  <si>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</si>
  <si>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</si>
  <si>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</si>
  <si>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</si>
  <si>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</si>
  <si>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</si>
  <si>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</si>
  <si>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</si>
  <si>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</si>
  <si>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</si>
  <si>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</si>
  <si>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</si>
  <si>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</si>
  <si>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</si>
  <si>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</si>
  <si>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</si>
  <si>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</si>
  <si>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</si>
  <si>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</si>
  <si>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</si>
  <si>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</si>
  <si>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</si>
  <si>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</si>
  <si>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</si>
  <si>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</si>
  <si>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</si>
  <si>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</si>
  <si>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</si>
  <si>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</si>
  <si>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</si>
  <si>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</si>
  <si>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</si>
  <si>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</si>
  <si>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</si>
  <si>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</si>
  <si>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</si>
  <si>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</si>
  <si>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</si>
  <si>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</si>
  <si>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</si>
  <si>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</si>
  <si>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</si>
  <si>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</si>
  <si>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</si>
  <si>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</si>
  <si>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</si>
  <si>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</si>
  <si>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</si>
  <si>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</si>
  <si>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</si>
  <si>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</si>
  <si>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</si>
  <si>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</si>
  <si>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</si>
  <si>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</si>
  <si>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</si>
  <si>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</si>
  <si>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</si>
  <si>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</si>
  <si>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</si>
  <si>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</si>
  <si>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</si>
  <si>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</si>
  <si>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</si>
  <si>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</si>
  <si>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</si>
  <si>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</si>
  <si>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</si>
  <si>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</si>
  <si>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</si>
  <si>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</si>
  <si>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</si>
  <si>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</si>
  <si>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</si>
  <si>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</si>
  <si>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</si>
  <si>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</si>
  <si>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</si>
  <si>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</si>
  <si>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</si>
  <si>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</si>
  <si>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</si>
  <si>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</si>
  <si>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</si>
  <si>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</si>
  <si>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</si>
  <si>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</si>
  <si>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</si>
  <si>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</si>
  <si>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</si>
  <si>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</si>
  <si>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</si>
  <si>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</si>
  <si>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</si>
  <si>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</si>
  <si>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</si>
  <si>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</si>
  <si>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</si>
  <si>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</si>
  <si>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</si>
  <si>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</si>
  <si>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</si>
  <si>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</si>
  <si>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</si>
  <si>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</si>
  <si>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</si>
  <si>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</si>
  <si>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</si>
  <si>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</si>
  <si>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</si>
  <si>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</si>
  <si>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</si>
  <si>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</si>
  <si>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</si>
  <si>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</si>
  <si>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</si>
  <si>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</si>
  <si>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</si>
  <si>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</si>
  <si>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</si>
  <si>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</si>
  <si>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</si>
  <si>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</si>
  <si>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</si>
  <si>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</si>
  <si>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</si>
  <si>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</si>
  <si>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</si>
  <si>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</si>
  <si>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</si>
  <si>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</si>
  <si>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</si>
  <si>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</si>
  <si>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</si>
  <si>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</si>
  <si>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</si>
  <si>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</si>
  <si>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</si>
  <si>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</si>
  <si>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</si>
  <si>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</si>
  <si>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</si>
  <si>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</si>
  <si>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</si>
  <si>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</si>
  <si>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</si>
  <si>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</si>
  <si>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</si>
  <si>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</si>
  <si>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</si>
  <si>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</si>
  <si>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</si>
  <si>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</si>
  <si>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</si>
  <si>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</si>
  <si>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</si>
  <si>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</si>
  <si>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</si>
  <si>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</si>
  <si>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</si>
  <si>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</si>
  <si>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</si>
  <si>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</si>
  <si>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</si>
  <si>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</si>
  <si>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</si>
  <si>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</si>
  <si>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</si>
  <si>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</si>
  <si>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</si>
  <si>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</si>
  <si>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</si>
  <si>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</si>
  <si>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</si>
  <si>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</si>
  <si>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</si>
  <si>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</si>
  <si>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</si>
  <si>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</si>
  <si>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</si>
  <si>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</si>
  <si>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</si>
  <si>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</si>
  <si>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</si>
  <si>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</si>
  <si>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</si>
  <si>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</si>
  <si>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</si>
  <si>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</si>
  <si>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</si>
  <si>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</si>
  <si>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</si>
  <si>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</si>
  <si>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</si>
  <si>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</si>
  <si>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</si>
  <si>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</si>
  <si>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</si>
  <si>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</si>
  <si>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</si>
  <si>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</si>
  <si>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</si>
  <si>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</si>
  <si>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</si>
  <si>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</si>
  <si>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</si>
  <si>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</si>
  <si>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</si>
  <si>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</si>
  <si>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</si>
  <si>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</si>
  <si>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</si>
  <si>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</si>
  <si>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</si>
  <si>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</si>
  <si>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</si>
  <si>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</si>
  <si>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</si>
  <si>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</si>
  <si>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</si>
  <si>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</si>
  <si>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</si>
  <si>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</si>
  <si>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</si>
  <si>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</si>
  <si>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</si>
  <si>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</si>
  <si>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</si>
  <si>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</si>
  <si>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</si>
  <si>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</si>
  <si>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</si>
  <si>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</si>
  <si>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</si>
  <si>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</si>
  <si>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</si>
  <si>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</si>
  <si>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</si>
  <si>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</si>
  <si>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</si>
  <si>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</si>
  <si>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</si>
  <si>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</si>
  <si>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</si>
  <si>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</si>
  <si>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</si>
  <si>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</si>
  <si>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</si>
  <si>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</si>
  <si>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</si>
  <si>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</si>
  <si>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</si>
  <si>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</si>
  <si>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</si>
  <si>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</si>
  <si>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</si>
  <si>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</si>
  <si>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</si>
  <si>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</si>
  <si>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</si>
  <si>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</si>
  <si>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</si>
  <si>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</si>
  <si>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</si>
  <si>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</si>
  <si>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</si>
  <si>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</si>
  <si>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</si>
  <si>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</si>
  <si>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</si>
  <si>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</si>
  <si>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</si>
  <si>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</si>
  <si>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</si>
  <si>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</si>
  <si>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</si>
  <si>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</si>
  <si>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</si>
  <si>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</si>
  <si>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</si>
  <si>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</si>
  <si>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</si>
  <si>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</si>
  <si>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</si>
  <si>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</si>
  <si>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</si>
  <si>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</si>
  <si>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</si>
  <si>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</si>
  <si>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</si>
  <si>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</si>
  <si>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</si>
  <si>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</si>
  <si>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</si>
  <si>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</si>
  <si>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</si>
  <si>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</si>
  <si>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</si>
  <si>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</si>
  <si>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</si>
  <si>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</si>
  <si>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</si>
  <si>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</si>
  <si>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</si>
  <si>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</si>
  <si>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</si>
  <si>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</si>
  <si>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</si>
  <si>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</si>
  <si>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</si>
  <si>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</si>
  <si>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</si>
  <si>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</si>
  <si>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</si>
  <si>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</si>
  <si>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</si>
  <si>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</si>
  <si>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</si>
  <si>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</si>
  <si>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</si>
  <si>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</si>
  <si>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</si>
  <si>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</si>
  <si>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</si>
  <si>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</si>
  <si>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</si>
  <si>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</si>
  <si>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</si>
  <si>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</si>
  <si>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</si>
  <si>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</si>
  <si>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</si>
  <si>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</si>
  <si>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</si>
  <si>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</si>
  <si>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</si>
  <si>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</si>
  <si>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</si>
  <si>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</si>
  <si>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</si>
  <si>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</si>
  <si>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</si>
  <si>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</si>
  <si>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</si>
  <si>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</si>
  <si>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</si>
  <si>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</si>
  <si>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</si>
  <si>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</si>
  <si>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</si>
  <si>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</si>
  <si>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</si>
  <si>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</si>
  <si>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</si>
  <si>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</si>
  <si>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</si>
  <si>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</si>
  <si>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</si>
  <si>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</si>
  <si>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</si>
  <si>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</si>
  <si>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</si>
  <si>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</si>
  <si>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</si>
  <si>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</si>
  <si>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</si>
  <si>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</si>
  <si>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</si>
  <si>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</si>
  <si>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</si>
  <si>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</si>
  <si>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</si>
  <si>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</si>
  <si>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</si>
  <si>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</si>
  <si>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</si>
  <si>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</si>
  <si>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</si>
  <si>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</si>
  <si>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</si>
  <si>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</si>
  <si>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</si>
  <si>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</si>
  <si>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</si>
  <si>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</si>
  <si>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</si>
  <si>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</si>
  <si>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</si>
  <si>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</si>
  <si>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</si>
  <si>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</si>
  <si>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</si>
  <si>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</si>
  <si>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</si>
  <si>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</si>
  <si>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</si>
  <si>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</si>
  <si>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</si>
  <si>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</si>
  <si>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</si>
  <si>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</si>
  <si>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</si>
  <si>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</si>
  <si>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</si>
  <si>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</si>
  <si>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</si>
  <si>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</si>
  <si>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</si>
  <si>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</si>
  <si>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</si>
  <si>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</si>
  <si>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</si>
  <si>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</si>
  <si>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</si>
  <si>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</si>
  <si>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</si>
  <si>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</si>
  <si>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</si>
  <si>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</si>
  <si>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</si>
  <si>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</si>
  <si>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</si>
  <si>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</si>
  <si>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</si>
  <si>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</si>
  <si>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</si>
  <si>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</si>
  <si>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</si>
  <si>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</si>
  <si>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</si>
  <si>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</si>
  <si>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</si>
  <si>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</si>
  <si>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</si>
  <si>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</si>
  <si>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</si>
  <si>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</si>
  <si>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</si>
  <si>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</si>
  <si>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</si>
  <si>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</si>
  <si>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</si>
  <si>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</si>
  <si>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</si>
  <si>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</si>
  <si>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</si>
  <si>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</si>
  <si>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</si>
  <si>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</si>
  <si>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</si>
  <si>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</si>
  <si>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</si>
  <si>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</si>
  <si>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</si>
  <si>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</si>
  <si>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</si>
  <si>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</si>
  <si>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</si>
  <si>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</si>
  <si>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</si>
  <si>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</si>
  <si>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</si>
  <si>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</si>
  <si>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</si>
  <si>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</si>
  <si>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</si>
  <si>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</si>
  <si>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</si>
  <si>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</si>
  <si>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</si>
  <si>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</si>
  <si>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</si>
  <si>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</si>
  <si>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</si>
  <si>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</si>
  <si>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</si>
  <si>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</si>
  <si>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</si>
  <si>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</si>
  <si>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</si>
  <si>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</si>
  <si>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</si>
  <si>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</si>
  <si>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</si>
  <si>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</si>
  <si>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</si>
  <si>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</si>
  <si>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</si>
  <si>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</si>
  <si>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</si>
  <si>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</si>
  <si>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</si>
  <si>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</si>
  <si>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</si>
  <si>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</si>
  <si>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</si>
  <si>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</si>
  <si>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</si>
  <si>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</si>
  <si>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</si>
  <si>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</si>
  <si>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</si>
  <si>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</si>
  <si>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</si>
  <si>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</si>
  <si>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</si>
  <si>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</si>
  <si>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</si>
  <si>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</si>
  <si>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</si>
  <si>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</si>
  <si>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</si>
  <si>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</si>
  <si>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</si>
  <si>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</si>
  <si>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</si>
  <si>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</si>
  <si>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</si>
  <si>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</si>
  <si>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</si>
  <si>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</si>
  <si>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</si>
  <si>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</si>
  <si>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</si>
  <si>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</si>
  <si>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</si>
  <si>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</si>
  <si>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</si>
  <si>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</si>
  <si>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</si>
  <si>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</si>
  <si>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</si>
  <si>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</si>
  <si>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</si>
  <si>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</si>
  <si>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</si>
  <si>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</si>
  <si>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</si>
  <si>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</si>
  <si>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</si>
  <si>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</si>
  <si>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</si>
  <si>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</si>
  <si>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</si>
  <si>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</si>
  <si>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</si>
  <si>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</si>
  <si>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</si>
  <si>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</si>
  <si>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</si>
  <si>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</si>
  <si>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</si>
  <si>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</si>
  <si>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</si>
  <si>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</si>
  <si>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</si>
  <si>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</si>
  <si>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</si>
  <si>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</si>
  <si>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</si>
  <si>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</si>
  <si>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</si>
  <si>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</si>
  <si>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</si>
  <si>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</si>
  <si>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</si>
  <si>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</si>
  <si>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</si>
  <si>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</si>
  <si>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</si>
  <si>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</si>
  <si>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</si>
  <si>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</si>
  <si>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</si>
  <si>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</si>
  <si>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</si>
  <si>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</si>
  <si>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</si>
  <si>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</si>
  <si>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</si>
  <si>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</si>
  <si>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</si>
  <si>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</si>
  <si>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</si>
  <si>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</si>
  <si>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</si>
  <si>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</si>
  <si>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</si>
  <si>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</si>
  <si>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</si>
  <si>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</si>
  <si>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</si>
  <si>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</si>
  <si>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</si>
  <si>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</si>
  <si>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</si>
  <si>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</si>
  <si>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</si>
  <si>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</si>
  <si>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</si>
  <si>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</si>
  <si>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</si>
  <si>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</si>
  <si>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</si>
  <si>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</si>
  <si>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</si>
  <si>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</si>
  <si>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</si>
  <si>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</si>
  <si>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</si>
  <si>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</si>
  <si>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</si>
  <si>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</si>
  <si>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</si>
  <si>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</si>
  <si>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</si>
  <si>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</si>
  <si>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</si>
  <si>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</si>
  <si>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</si>
  <si>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</si>
  <si>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</si>
  <si>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</si>
  <si>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</si>
  <si>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</si>
  <si>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</si>
  <si>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</si>
  <si>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</si>
  <si>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</si>
  <si>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</si>
  <si>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</si>
  <si>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</si>
  <si>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</si>
  <si>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</si>
  <si>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</si>
  <si>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</si>
  <si>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</si>
  <si>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</si>
  <si>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</si>
  <si>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</si>
  <si>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</si>
  <si>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</si>
  <si>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</si>
  <si>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</si>
  <si>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</si>
  <si>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</si>
  <si>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</si>
  <si>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</si>
  <si>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</si>
  <si>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</si>
  <si>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</si>
  <si>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</si>
  <si>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</si>
  <si>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</si>
  <si>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</si>
  <si>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</si>
  <si>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</si>
  <si>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</si>
  <si>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</si>
  <si>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</si>
  <si>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</si>
  <si>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</si>
  <si>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</si>
  <si>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</si>
  <si>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</si>
  <si>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</si>
  <si>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</si>
  <si>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</si>
  <si>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</si>
  <si>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</si>
  <si>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</si>
  <si>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</si>
  <si>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</si>
  <si>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</si>
  <si>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</si>
  <si>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</si>
  <si>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</si>
  <si>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</si>
  <si>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</si>
  <si>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</si>
  <si>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</si>
  <si>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</si>
  <si>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</si>
  <si>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</si>
  <si>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</si>
  <si>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</si>
  <si>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</si>
  <si>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</si>
  <si>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</si>
  <si>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</si>
  <si>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</si>
  <si>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</si>
  <si>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</si>
  <si>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</si>
  <si>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</si>
  <si>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</si>
  <si>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</si>
  <si>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</si>
  <si>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</si>
  <si>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</si>
  <si>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</si>
  <si>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</si>
  <si>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</si>
  <si>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</si>
  <si>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</si>
  <si>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</si>
  <si>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</si>
  <si>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</si>
  <si>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</si>
  <si>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</si>
  <si>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</si>
  <si>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</si>
  <si>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</si>
  <si>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</si>
  <si>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</si>
  <si>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</si>
  <si>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</si>
  <si>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</si>
  <si>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</si>
  <si>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</si>
  <si>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</si>
  <si>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</si>
  <si>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</si>
  <si>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</si>
  <si>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</si>
  <si>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</si>
  <si>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</si>
  <si>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</si>
  <si>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</si>
  <si>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</si>
  <si>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</si>
  <si>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</si>
  <si>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</si>
  <si>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</si>
  <si>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</si>
  <si>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</si>
  <si>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</si>
  <si>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</si>
  <si>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</si>
  <si>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</si>
  <si>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</si>
  <si>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</si>
  <si>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</si>
  <si>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</si>
  <si>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</si>
  <si>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</si>
  <si>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</si>
  <si>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</si>
  <si>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</si>
  <si>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</si>
  <si>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</si>
  <si>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</si>
  <si>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</si>
  <si>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</si>
  <si>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</si>
  <si>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</si>
  <si>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</si>
  <si>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</si>
  <si>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</si>
  <si>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</si>
  <si>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</si>
  <si>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</si>
  <si>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</si>
  <si>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</si>
  <si>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</si>
  <si>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</si>
  <si>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</si>
  <si>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</si>
  <si>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</si>
  <si>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</si>
  <si>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</si>
  <si>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</si>
  <si>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</si>
  <si>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</si>
  <si>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</si>
  <si>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</si>
  <si>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</si>
  <si>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</si>
  <si>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</si>
  <si>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</si>
  <si>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</si>
  <si>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</si>
  <si>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</si>
  <si>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</si>
  <si>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</si>
  <si>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</si>
  <si>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</si>
  <si>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</si>
  <si>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</si>
  <si>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</si>
  <si>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</si>
  <si>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</si>
  <si>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</si>
  <si>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</si>
  <si>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</si>
  <si>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</si>
  <si>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</si>
  <si>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</si>
  <si>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</si>
  <si>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</si>
  <si>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</si>
  <si>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</si>
  <si>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</si>
  <si>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</si>
  <si>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</si>
  <si>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</si>
  <si>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</si>
  <si>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</si>
  <si>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</si>
  <si>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</si>
  <si>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</si>
  <si>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</si>
  <si>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</si>
  <si>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</si>
  <si>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</si>
  <si>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</si>
  <si>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</si>
  <si>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</si>
  <si>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</si>
  <si>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</si>
  <si>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</si>
  <si>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</si>
  <si>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</si>
  <si>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</si>
  <si>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</si>
  <si>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</si>
  <si>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</si>
  <si>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</si>
  <si>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</si>
  <si>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</si>
  <si>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</si>
  <si>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</si>
  <si>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</si>
  <si>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</si>
  <si>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</si>
  <si>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</si>
  <si>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</si>
  <si>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</si>
  <si>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</si>
  <si>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</si>
  <si>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</si>
  <si>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</si>
  <si>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</si>
  <si>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</si>
  <si>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</si>
  <si>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</si>
  <si>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</si>
  <si>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</si>
  <si>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</si>
  <si>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</si>
  <si>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</si>
  <si>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</si>
  <si>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</si>
  <si>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</si>
  <si>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</si>
  <si>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</si>
  <si>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</si>
  <si>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</si>
  <si>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</si>
  <si>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</si>
  <si>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</si>
  <si>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</si>
  <si>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</si>
  <si>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</si>
  <si>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</si>
  <si>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</si>
  <si>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</si>
  <si>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</si>
  <si>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</si>
  <si>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</si>
  <si>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</si>
  <si>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</si>
  <si>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</si>
  <si>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</si>
  <si>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</si>
  <si>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</si>
  <si>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</si>
  <si>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</si>
  <si>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</si>
  <si>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</si>
  <si>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</si>
  <si>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</si>
  <si>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</si>
  <si>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</si>
  <si>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</si>
  <si>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</si>
  <si>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</si>
  <si>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</si>
  <si>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</si>
  <si>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</si>
  <si>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</si>
  <si>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</si>
  <si>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</si>
  <si>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</si>
  <si>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</si>
  <si>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</si>
  <si>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</si>
  <si>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</si>
  <si>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</si>
  <si>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</si>
  <si>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</si>
  <si>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</si>
  <si>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</si>
  <si>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</si>
  <si>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</si>
  <si>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</si>
  <si>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</si>
  <si>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</si>
  <si>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</si>
  <si>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</si>
  <si>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</si>
  <si>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</si>
  <si>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</si>
  <si>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</si>
  <si>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</si>
  <si>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</si>
  <si>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</si>
  <si>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</si>
  <si>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</si>
  <si>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</si>
  <si>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</si>
  <si>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</si>
  <si>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</si>
  <si>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</si>
  <si>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</si>
  <si>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</si>
  <si>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</si>
  <si>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</si>
  <si>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</si>
  <si>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</si>
  <si>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</si>
  <si>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</si>
  <si>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</si>
  <si>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</si>
  <si>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</si>
  <si>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</si>
  <si>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</si>
  <si>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</si>
  <si>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</si>
  <si>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</si>
  <si>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</si>
  <si>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</si>
  <si>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</si>
  <si>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</si>
  <si>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</si>
  <si>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</si>
  <si>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</si>
  <si>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</si>
  <si>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</si>
  <si>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</si>
  <si>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</si>
  <si>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</si>
  <si>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</si>
  <si>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</si>
  <si>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</si>
  <si>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</si>
  <si>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</si>
  <si>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</si>
  <si>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</si>
  <si>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</si>
  <si>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</si>
  <si>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</si>
  <si>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</si>
  <si>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</si>
  <si>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</si>
  <si>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</si>
  <si>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</si>
  <si>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</si>
  <si>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</si>
  <si>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</si>
  <si>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</si>
  <si>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</si>
  <si>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</si>
  <si>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</si>
  <si>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</si>
  <si>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</si>
  <si>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</si>
  <si>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</si>
  <si>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</si>
  <si>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</si>
  <si>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</si>
  <si>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</si>
  <si>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</si>
  <si>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</si>
  <si>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</si>
  <si>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</si>
  <si>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</si>
  <si>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</si>
  <si>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</si>
  <si>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</si>
  <si>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</si>
  <si>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</si>
  <si>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</si>
  <si>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</si>
  <si>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</si>
  <si>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</si>
  <si>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</si>
  <si>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</si>
  <si>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</si>
  <si>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</si>
  <si>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</si>
  <si>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</si>
  <si>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</si>
  <si>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</si>
  <si>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</si>
  <si>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</si>
  <si>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</si>
  <si>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</si>
  <si>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</si>
  <si>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</si>
  <si>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</si>
  <si>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</si>
  <si>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</si>
  <si>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</si>
  <si>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</si>
  <si>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</si>
  <si>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</si>
  <si>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</si>
  <si>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</si>
  <si>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</si>
  <si>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</si>
  <si>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</si>
  <si>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</si>
  <si>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</si>
  <si>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</si>
  <si>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</si>
  <si>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</si>
  <si>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</si>
  <si>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</si>
  <si>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</si>
  <si>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</si>
  <si>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</si>
  <si>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</si>
  <si>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</si>
  <si>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</si>
  <si>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</si>
  <si>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</si>
  <si>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</si>
  <si>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</si>
  <si>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</si>
  <si>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</si>
  <si>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</si>
  <si>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</si>
  <si>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</si>
  <si>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</si>
  <si>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</si>
  <si>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</si>
  <si>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</si>
  <si>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</si>
  <si>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</si>
  <si>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</si>
  <si>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</si>
  <si>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</si>
  <si>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</si>
  <si>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</si>
  <si>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</si>
  <si>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</si>
  <si>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</si>
  <si>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</si>
  <si>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</si>
  <si>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</si>
  <si>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</si>
  <si>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</si>
  <si>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</si>
  <si>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</si>
  <si>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</si>
  <si>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</si>
  <si>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</si>
  <si>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</si>
  <si>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</si>
  <si>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</si>
  <si>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</si>
  <si>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</si>
  <si>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</si>
  <si>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</si>
  <si>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</si>
  <si>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</si>
  <si>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</si>
  <si>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</si>
  <si>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</si>
  <si>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</si>
  <si>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</si>
  <si>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</si>
  <si>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</si>
  <si>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</si>
  <si>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</si>
  <si>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</si>
  <si>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</si>
  <si>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</si>
  <si>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</si>
  <si>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</si>
  <si>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</si>
  <si>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</si>
  <si>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</si>
  <si>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</si>
  <si>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</si>
  <si>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</si>
  <si>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</si>
  <si>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</si>
  <si>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</si>
  <si>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</si>
  <si>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</si>
  <si>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</si>
  <si>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</si>
  <si>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</si>
  <si>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</si>
  <si>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</si>
  <si>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</si>
  <si>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</si>
  <si>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</si>
  <si>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</si>
  <si>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</si>
  <si>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</si>
  <si>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</si>
  <si>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</si>
  <si>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</si>
  <si>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</si>
  <si>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</si>
  <si>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</si>
  <si>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</si>
  <si>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</si>
  <si>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</si>
  <si>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</si>
  <si>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</si>
  <si>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</si>
  <si>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</si>
  <si>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</si>
  <si>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</si>
  <si>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</si>
  <si>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</si>
  <si>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</si>
  <si>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</si>
  <si>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</si>
  <si>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</si>
  <si>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</si>
  <si>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</si>
  <si>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</si>
  <si>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</si>
  <si>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</si>
  <si>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</si>
  <si>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</si>
  <si>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</si>
  <si>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</si>
  <si>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</si>
  <si>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</si>
  <si>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</si>
  <si>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</si>
  <si>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</si>
  <si>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</si>
  <si>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</si>
  <si>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</si>
  <si>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</si>
  <si>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</si>
  <si>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</si>
  <si>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</si>
  <si>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</si>
  <si>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</si>
  <si>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</si>
  <si>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</si>
  <si>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</si>
  <si>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</si>
  <si>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</si>
  <si>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</si>
  <si>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</si>
  <si>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</si>
  <si>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</si>
  <si>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</si>
  <si>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</si>
  <si>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</si>
  <si>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</si>
  <si>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</si>
  <si>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</si>
  <si>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</si>
  <si>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</si>
  <si>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</si>
  <si>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</si>
  <si>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</si>
  <si>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</si>
  <si>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</si>
  <si>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</si>
  <si>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</si>
  <si>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</si>
  <si>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</si>
  <si>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</si>
  <si>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</si>
  <si>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</si>
  <si>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</si>
  <si>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</si>
  <si>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</si>
  <si>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</si>
  <si>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</si>
  <si>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</si>
  <si>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</si>
  <si>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</si>
  <si>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</si>
  <si>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</si>
  <si>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</si>
  <si>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</si>
  <si>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</si>
  <si>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</si>
  <si>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</si>
  <si>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</si>
  <si>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</si>
  <si>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</si>
  <si>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</si>
  <si>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</si>
  <si>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</si>
  <si>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</si>
  <si>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</si>
  <si>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</si>
  <si>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</si>
  <si>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</si>
  <si>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</si>
  <si>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</si>
  <si>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</si>
  <si>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</si>
  <si>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</si>
  <si>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</si>
  <si>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</si>
  <si>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</si>
  <si>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</si>
  <si>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</si>
  <si>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</si>
  <si>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</si>
  <si>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</si>
  <si>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</si>
  <si>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</si>
  <si>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</si>
  <si>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</si>
  <si>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</si>
  <si>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</si>
  <si>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</si>
  <si>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</si>
  <si>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</si>
  <si>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</si>
  <si>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</si>
  <si>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</si>
  <si>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</si>
  <si>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</si>
  <si>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</si>
  <si>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</si>
  <si>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</si>
  <si>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</si>
  <si>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</si>
  <si>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</si>
  <si>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</si>
  <si>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</si>
  <si>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</si>
  <si>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</si>
  <si>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</si>
  <si>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</si>
  <si>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</si>
  <si>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</si>
  <si>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</si>
  <si>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</si>
  <si>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</si>
  <si>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</si>
  <si>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</si>
  <si>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</si>
  <si>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</si>
  <si>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</si>
  <si>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</si>
  <si>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</si>
  <si>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</si>
  <si>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</si>
  <si>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</si>
  <si>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</si>
  <si>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</si>
  <si>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</si>
  <si>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</si>
  <si>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</si>
  <si>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</si>
  <si>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</si>
  <si>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</si>
  <si>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</si>
  <si>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</si>
  <si>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</si>
  <si>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</si>
  <si>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</si>
  <si>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</si>
  <si>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</si>
  <si>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</si>
  <si>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</si>
  <si>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</si>
  <si>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</si>
  <si>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</si>
  <si>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</si>
  <si>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</si>
  <si>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</si>
  <si>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</si>
  <si>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</si>
  <si>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</si>
  <si>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</si>
  <si>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</si>
  <si>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</si>
  <si>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</si>
  <si>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</si>
  <si>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</si>
  <si>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</si>
  <si>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</si>
  <si>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</si>
  <si>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</si>
  <si>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</si>
  <si>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</si>
  <si>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</si>
  <si>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</si>
  <si>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</si>
  <si>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</si>
  <si>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</si>
  <si>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</si>
  <si>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</si>
  <si>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</si>
  <si>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</si>
  <si>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</si>
  <si>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</si>
  <si>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</si>
  <si>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</si>
  <si>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</si>
  <si>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</si>
  <si>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</si>
  <si>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</si>
  <si>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</si>
  <si>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</si>
  <si>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</si>
  <si>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</si>
  <si>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</si>
  <si>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</si>
  <si>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</si>
  <si>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</si>
  <si>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</si>
  <si>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</si>
  <si>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</si>
  <si>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</si>
  <si>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</si>
  <si>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</si>
  <si>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</si>
  <si>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</si>
  <si>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</si>
  <si>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</si>
  <si>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</si>
  <si>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</si>
  <si>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</si>
  <si>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</si>
  <si>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</si>
  <si>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</si>
  <si>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</si>
  <si>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</si>
  <si>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</si>
  <si>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</si>
  <si>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</si>
  <si>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</si>
  <si>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</si>
  <si>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</si>
  <si>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</si>
  <si>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</si>
  <si>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</si>
  <si>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</si>
  <si>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</si>
  <si>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</si>
  <si>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</si>
  <si>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</si>
  <si>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</si>
  <si>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</si>
  <si>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</si>
  <si>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</si>
  <si>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</si>
  <si>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</si>
  <si>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</si>
  <si>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</si>
  <si>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</si>
  <si>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</si>
  <si>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</si>
  <si>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</si>
  <si>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</si>
  <si>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</si>
  <si>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</si>
  <si>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</si>
  <si>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</si>
  <si>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</si>
  <si>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</si>
  <si>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</si>
  <si>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</si>
  <si>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</si>
  <si>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</si>
  <si>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</si>
  <si>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</si>
  <si>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</si>
  <si>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</si>
  <si>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</si>
  <si>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</si>
  <si>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</si>
  <si>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</si>
  <si>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</si>
  <si>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</si>
  <si>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</si>
  <si>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</si>
  <si>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</si>
  <si>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</si>
  <si>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</si>
  <si>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</si>
  <si>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</si>
  <si>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</si>
  <si>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</si>
  <si>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</si>
  <si>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</si>
  <si>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</si>
  <si>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</si>
  <si>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</si>
  <si>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</si>
  <si>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</si>
  <si>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</si>
  <si>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</si>
  <si>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</si>
  <si>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</si>
  <si>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</si>
  <si>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</si>
  <si>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</si>
  <si>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</si>
  <si>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</si>
  <si>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</si>
  <si>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</si>
  <si>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</si>
  <si>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</si>
  <si>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</si>
  <si>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</si>
  <si>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</si>
  <si>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</si>
  <si>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</si>
  <si>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</si>
  <si>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</si>
  <si>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</si>
  <si>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</si>
  <si>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</si>
  <si>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</si>
  <si>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</si>
  <si>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</si>
  <si>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</si>
  <si>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</si>
  <si>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</si>
  <si>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</si>
  <si>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</si>
  <si>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</si>
  <si>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</si>
  <si>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</si>
  <si>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</si>
  <si>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</si>
  <si>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</si>
  <si>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</si>
  <si>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</si>
  <si>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</si>
  <si>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</si>
  <si>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</si>
  <si>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</si>
  <si>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</si>
  <si>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</si>
  <si>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</si>
  <si>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</si>
  <si>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</si>
  <si>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</si>
  <si>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</si>
  <si>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</si>
  <si>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</si>
  <si>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</si>
  <si>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</si>
  <si>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</si>
  <si>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</si>
  <si>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</si>
  <si>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</si>
  <si>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</si>
  <si>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</si>
  <si>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</si>
  <si>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</si>
  <si>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</si>
  <si>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</si>
  <si>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</si>
  <si>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</si>
  <si>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</si>
  <si>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</si>
  <si>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</si>
  <si>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</si>
  <si>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</si>
  <si>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</si>
  <si>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</si>
  <si>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</si>
  <si>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</si>
  <si>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</si>
  <si>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</si>
  <si>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</si>
  <si>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</si>
  <si>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</si>
  <si>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</si>
  <si>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</si>
  <si>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</si>
  <si>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</si>
  <si>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</si>
  <si>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</si>
  <si>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</si>
  <si>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</si>
  <si>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</si>
  <si>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</si>
  <si>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</si>
  <si>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</si>
  <si>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</si>
  <si>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</si>
  <si>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</si>
  <si>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</si>
  <si>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</si>
  <si>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</si>
  <si>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</si>
  <si>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</si>
  <si>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</si>
  <si>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</si>
  <si>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</si>
  <si>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</si>
  <si>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</si>
  <si>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</si>
  <si>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</si>
  <si>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</si>
  <si>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</si>
  <si>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</si>
  <si>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</si>
  <si>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</si>
  <si>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</si>
  <si>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</si>
  <si>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</si>
  <si>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</si>
  <si>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</si>
  <si>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</si>
  <si>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</si>
  <si>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</si>
  <si>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</si>
  <si>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</si>
  <si>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</si>
  <si>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</si>
  <si>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</si>
  <si>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</si>
  <si>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</si>
  <si>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</si>
  <si>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</si>
  <si>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</si>
  <si>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</si>
  <si>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</si>
  <si>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</si>
  <si>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</si>
  <si>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</si>
  <si>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</si>
  <si>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</si>
  <si>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</si>
  <si>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</si>
  <si>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</si>
  <si>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</si>
  <si>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</si>
  <si>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</si>
  <si>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</si>
  <si>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</si>
  <si>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</si>
  <si>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</si>
  <si>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</si>
  <si>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</si>
  <si>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</si>
  <si>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</si>
  <si>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</si>
  <si>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</si>
  <si>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</si>
  <si>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</si>
  <si>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</si>
  <si>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</si>
  <si>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</si>
  <si>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</si>
  <si>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</si>
  <si>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</si>
  <si>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</si>
  <si>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</si>
  <si>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</si>
  <si>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</si>
  <si>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</si>
  <si>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</si>
  <si>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</si>
  <si>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</si>
  <si>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</si>
  <si>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</si>
  <si>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</si>
  <si>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</si>
  <si>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</si>
  <si>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</si>
  <si>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</si>
  <si>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</si>
  <si>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</si>
  <si>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</si>
  <si>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</si>
  <si>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</si>
  <si>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</si>
  <si>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</si>
  <si>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</si>
  <si>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</si>
  <si>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</si>
  <si>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</si>
  <si>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</si>
  <si>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</si>
  <si>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</si>
  <si>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</si>
  <si>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</si>
  <si>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</si>
  <si>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</si>
  <si>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</si>
  <si>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</si>
  <si>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</si>
  <si>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</si>
  <si>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</si>
  <si>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</si>
  <si>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</si>
  <si>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</si>
  <si>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</si>
  <si>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</si>
  <si>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</si>
  <si>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</si>
  <si>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</si>
  <si>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</si>
  <si>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</si>
  <si>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</si>
  <si>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</si>
  <si>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</si>
  <si>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</si>
  <si>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</si>
  <si>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</si>
  <si>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</si>
  <si>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</si>
  <si>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</si>
  <si>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</si>
  <si>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</si>
  <si>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</si>
  <si>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</si>
  <si>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</si>
  <si>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</si>
  <si>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</si>
  <si>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</si>
  <si>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</si>
  <si>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</si>
  <si>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</si>
  <si>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</si>
  <si>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</si>
  <si>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</si>
  <si>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</si>
  <si>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</si>
  <si>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</si>
  <si>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</si>
  <si>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</si>
  <si>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</si>
  <si>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</si>
  <si>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</si>
  <si>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</si>
  <si>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</si>
  <si>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</si>
  <si>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</si>
  <si>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</si>
  <si>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</si>
  <si>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</si>
  <si>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</si>
  <si>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</si>
  <si>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</si>
  <si>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</si>
  <si>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</si>
  <si>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</si>
  <si>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</si>
  <si>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</si>
  <si>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</si>
  <si>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</si>
  <si>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</si>
  <si>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</si>
  <si>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</si>
  <si>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</si>
  <si>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</si>
  <si>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</si>
  <si>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</si>
  <si>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</si>
  <si>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</si>
  <si>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</si>
  <si>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</si>
  <si>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</si>
  <si>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</si>
  <si>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</si>
  <si>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</si>
  <si>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</si>
  <si>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</si>
  <si>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</si>
  <si>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</si>
  <si>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</si>
  <si>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</si>
  <si>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</si>
  <si>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</si>
  <si>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</si>
  <si>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</si>
  <si>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</si>
  <si>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</si>
  <si>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</si>
  <si>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</si>
  <si>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</si>
  <si>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</si>
  <si>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</si>
  <si>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</si>
  <si>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</si>
  <si>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</si>
  <si>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</si>
  <si>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</si>
  <si>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</si>
  <si>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</si>
  <si>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</si>
  <si>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</si>
  <si>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</si>
  <si>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</si>
  <si>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</si>
  <si>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</si>
  <si>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</si>
  <si>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</si>
  <si>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</si>
  <si>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</si>
  <si>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</si>
  <si>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</si>
  <si>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</si>
  <si>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</si>
  <si>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</si>
  <si>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</si>
  <si>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</si>
  <si>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</si>
  <si>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</si>
  <si>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</si>
  <si>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</si>
  <si>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</si>
  <si>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</si>
  <si>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</si>
  <si>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</si>
  <si>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</si>
  <si>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</si>
  <si>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</si>
  <si>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</si>
  <si>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</si>
  <si>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</si>
  <si>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</si>
  <si>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</si>
  <si>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</si>
  <si>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</si>
  <si>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</si>
  <si>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</si>
  <si>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</si>
  <si>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</si>
  <si>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</si>
  <si>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</si>
  <si>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</si>
  <si>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</si>
  <si>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</si>
  <si>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</si>
  <si>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</si>
  <si>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</si>
  <si>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</si>
  <si>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</si>
  <si>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</si>
  <si>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</si>
  <si>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</si>
  <si>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</si>
  <si>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</si>
  <si>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</si>
  <si>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</si>
  <si>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</si>
  <si>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</si>
  <si>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</si>
  <si>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</si>
  <si>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</si>
  <si>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</si>
  <si>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</si>
  <si>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</si>
  <si>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</si>
  <si>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</si>
  <si>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</si>
  <si>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</si>
  <si>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</si>
  <si>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</si>
  <si>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</si>
  <si>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</si>
  <si>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</si>
  <si>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</si>
  <si>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</si>
  <si>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</si>
  <si>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</si>
  <si>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</si>
  <si>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</si>
  <si>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</si>
  <si>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</si>
  <si>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</si>
  <si>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</si>
  <si>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</si>
  <si>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</si>
  <si>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</si>
  <si>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</si>
  <si>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</si>
  <si>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</si>
  <si>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</si>
  <si>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</si>
  <si>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</si>
  <si>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</si>
  <si>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</si>
  <si>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</si>
  <si>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</si>
  <si>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</si>
  <si>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</si>
  <si>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</si>
  <si>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</si>
  <si>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</si>
  <si>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</si>
  <si>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</si>
  <si>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</si>
  <si>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</si>
  <si>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</si>
  <si>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</si>
  <si>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</si>
  <si>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</si>
  <si>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</si>
  <si>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</si>
  <si>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</si>
  <si>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</si>
  <si>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</si>
  <si>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</si>
  <si>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</si>
  <si>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</si>
  <si>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</si>
  <si>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</si>
  <si>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</si>
  <si>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</si>
  <si>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</si>
  <si>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</si>
  <si>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</si>
  <si>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</si>
  <si>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</si>
  <si>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</si>
  <si>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</si>
  <si>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</si>
  <si>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</si>
  <si>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</si>
  <si>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</si>
  <si>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</si>
  <si>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</si>
  <si>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</si>
  <si>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</si>
  <si>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</si>
  <si>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</si>
  <si>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</si>
  <si>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</si>
  <si>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</si>
  <si>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</si>
  <si>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</si>
  <si>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</si>
  <si>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</si>
  <si>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</si>
  <si>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</si>
  <si>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</si>
  <si>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</si>
  <si>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</si>
  <si>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</si>
  <si>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</si>
  <si>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</si>
  <si>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</si>
  <si>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</si>
  <si>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</si>
  <si>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</si>
  <si>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</si>
  <si>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</si>
  <si>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</si>
  <si>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</si>
  <si>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</si>
  <si>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</si>
  <si>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</si>
  <si>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</si>
  <si>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</si>
  <si>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</si>
  <si>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</si>
  <si>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</si>
  <si>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</si>
  <si>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</si>
  <si>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</si>
  <si>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</si>
  <si>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</si>
  <si>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</si>
  <si>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</si>
  <si>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</si>
  <si>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</si>
  <si>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</si>
  <si>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</si>
  <si>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</si>
  <si>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</si>
  <si>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</si>
  <si>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</si>
  <si>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</si>
  <si>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</si>
  <si>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</si>
  <si>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</si>
  <si>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</si>
  <si>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</si>
  <si>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</si>
  <si>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</si>
  <si>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</si>
  <si>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</si>
  <si>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</si>
  <si>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</si>
  <si>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</si>
  <si>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</si>
  <si>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</si>
  <si>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</si>
  <si>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</si>
  <si>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</si>
  <si>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</si>
  <si>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</si>
  <si>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</si>
  <si>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</si>
  <si>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</si>
  <si>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</si>
  <si>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</si>
  <si>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</si>
  <si>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</si>
  <si>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</si>
  <si>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</si>
  <si>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</si>
  <si>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</si>
  <si>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</si>
  <si>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</si>
  <si>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</si>
  <si>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</si>
  <si>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</si>
  <si>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</si>
  <si>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</si>
  <si>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</si>
  <si>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</si>
  <si>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</si>
  <si>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</si>
  <si>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</si>
  <si>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</si>
  <si>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</si>
  <si>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</si>
  <si>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</si>
  <si>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</si>
  <si>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</si>
  <si>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</si>
  <si>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</si>
  <si>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</si>
  <si>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</si>
  <si>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</si>
  <si>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</si>
  <si>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</si>
  <si>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</si>
  <si>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</si>
  <si>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</si>
  <si>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</si>
  <si>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</si>
  <si>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</si>
  <si>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</si>
  <si>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</si>
  <si>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</si>
  <si>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</si>
  <si>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</si>
  <si>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</si>
  <si>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</si>
  <si>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</si>
  <si>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</si>
  <si>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</si>
  <si>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</si>
  <si>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</si>
  <si>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</si>
  <si>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</si>
  <si>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</si>
  <si>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</si>
  <si>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</si>
  <si>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</si>
  <si>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</si>
  <si>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</si>
  <si>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</si>
  <si>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</si>
  <si>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</si>
  <si>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</si>
  <si>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</si>
  <si>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</si>
  <si>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</si>
  <si>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</si>
  <si>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</si>
  <si>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</si>
  <si>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</si>
  <si>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</si>
  <si>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</si>
  <si>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</si>
  <si>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</si>
  <si>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</si>
  <si>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</si>
  <si>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</si>
  <si>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</si>
  <si>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</si>
  <si>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</si>
  <si>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</si>
  <si>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</si>
  <si>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</si>
  <si>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</si>
  <si>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</si>
  <si>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</si>
  <si>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</si>
  <si>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</si>
  <si>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</si>
  <si>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</si>
  <si>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</si>
  <si>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</si>
  <si>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</si>
  <si>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</si>
  <si>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</si>
  <si>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</si>
  <si>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</si>
  <si>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</si>
  <si>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</si>
  <si>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</si>
  <si>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</si>
  <si>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</si>
  <si>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</si>
  <si>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</si>
  <si>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</si>
  <si>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</si>
  <si>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</si>
  <si>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</si>
  <si>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</si>
  <si>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</si>
  <si>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</si>
  <si>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</si>
  <si>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</si>
  <si>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</si>
  <si>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</si>
  <si>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</si>
  <si>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</si>
  <si>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</si>
  <si>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</si>
  <si>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</si>
  <si>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</si>
  <si>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</si>
  <si>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</si>
  <si>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</si>
  <si>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</si>
  <si>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</si>
  <si>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</si>
  <si>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</si>
  <si>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</si>
  <si>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</si>
  <si>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</si>
  <si>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</si>
  <si>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</si>
  <si>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</si>
  <si>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</si>
  <si>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</si>
  <si>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</si>
  <si>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</si>
  <si>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</si>
  <si>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</si>
  <si>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</si>
  <si>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</si>
  <si>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</si>
  <si>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</si>
  <si>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</si>
  <si>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</si>
  <si>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</si>
  <si>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</si>
  <si>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</si>
  <si>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</si>
  <si>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</si>
  <si>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</si>
  <si>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</si>
  <si>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</si>
  <si>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</si>
  <si>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</si>
  <si>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</si>
  <si>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</si>
  <si>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</si>
  <si>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</si>
  <si>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</si>
  <si>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</si>
  <si>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</si>
  <si>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</si>
  <si>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</si>
  <si>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</si>
  <si>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</si>
  <si>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</si>
  <si>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</si>
  <si>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</si>
  <si>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</si>
  <si>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</si>
  <si>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</si>
  <si>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</si>
  <si>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</si>
  <si>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</si>
  <si>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</si>
  <si>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</si>
  <si>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</si>
  <si>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</si>
  <si>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</si>
  <si>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</si>
  <si>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</si>
  <si>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</si>
  <si>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</si>
  <si>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</si>
  <si>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</si>
  <si>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</si>
  <si>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</si>
  <si>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</si>
  <si>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</si>
  <si>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</si>
  <si>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</si>
  <si>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</si>
  <si>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</si>
  <si>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</si>
  <si>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</si>
  <si>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</si>
  <si>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</si>
  <si>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</si>
  <si>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</si>
  <si>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</si>
  <si>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</si>
  <si>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</si>
  <si>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</si>
  <si>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</si>
  <si>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</si>
  <si>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</si>
  <si>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</si>
  <si>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</si>
  <si>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</si>
  <si>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</si>
  <si>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</si>
  <si>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</si>
  <si>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</si>
  <si>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</si>
  <si>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</si>
  <si>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</si>
  <si>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</si>
  <si>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</si>
  <si>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</si>
  <si>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</si>
  <si>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</si>
  <si>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</si>
  <si>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</si>
  <si>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</si>
  <si>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</si>
  <si>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</si>
  <si>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</si>
  <si>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</si>
  <si>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</si>
  <si>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</si>
  <si>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</si>
  <si>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</si>
  <si>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</si>
  <si>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</si>
  <si>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</si>
  <si>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</si>
  <si>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</si>
  <si>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</si>
  <si>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</si>
  <si>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</si>
  <si>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</si>
  <si>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</si>
  <si>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</si>
  <si>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</si>
  <si>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</si>
  <si>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</si>
  <si>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</si>
  <si>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</si>
  <si>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</si>
  <si>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</si>
  <si>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</si>
  <si>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</si>
  <si>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</si>
  <si>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</si>
  <si>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</si>
  <si>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</si>
  <si>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</si>
  <si>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</si>
  <si>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</si>
  <si>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</si>
  <si>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</si>
  <si>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</si>
  <si>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</si>
  <si>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</si>
  <si>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</si>
  <si>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</si>
  <si>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</si>
  <si>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</si>
  <si>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</si>
  <si>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</si>
  <si>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</si>
  <si>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</si>
  <si>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</si>
  <si>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</si>
  <si>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</si>
  <si>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</si>
  <si>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</si>
  <si>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</si>
  <si>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</si>
  <si>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</si>
  <si>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</si>
  <si>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</si>
  <si>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</si>
  <si>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</si>
  <si>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</si>
  <si>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</si>
  <si>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</si>
  <si>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</si>
  <si>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</si>
  <si>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</si>
  <si>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</si>
  <si>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</si>
  <si>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</si>
  <si>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</si>
  <si>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</si>
  <si>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</si>
  <si>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</si>
  <si>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</si>
  <si>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</si>
  <si>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</si>
  <si>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</si>
  <si>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</si>
  <si>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</si>
  <si>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</si>
  <si>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</si>
  <si>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</si>
  <si>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</si>
  <si>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</si>
  <si>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</si>
  <si>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</si>
  <si>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</si>
  <si>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</si>
  <si>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</si>
  <si>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</si>
  <si>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</si>
  <si>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</si>
  <si>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</si>
  <si>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</si>
  <si>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</si>
  <si>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</si>
  <si>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</si>
  <si>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</si>
  <si>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</si>
  <si>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</si>
  <si>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</si>
  <si>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</si>
  <si>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</si>
  <si>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</si>
  <si>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</si>
  <si>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</si>
  <si>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</si>
  <si>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</si>
  <si>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</si>
  <si>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</si>
  <si>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</si>
  <si>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</si>
  <si>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</si>
  <si>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</si>
  <si>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</si>
  <si>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</si>
  <si>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</si>
  <si>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</si>
  <si>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</si>
  <si>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</si>
  <si>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</si>
  <si>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</si>
  <si>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</si>
  <si>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</si>
  <si>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</si>
  <si>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</si>
  <si>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</si>
  <si>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</si>
  <si>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</si>
  <si>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</si>
  <si>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</si>
  <si>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</si>
  <si>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</si>
  <si>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</si>
  <si>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</si>
  <si>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</si>
  <si>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</si>
  <si>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</si>
  <si>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</si>
  <si>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</si>
  <si>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</si>
  <si>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</si>
  <si>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</si>
  <si>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</si>
  <si>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</si>
  <si>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</si>
  <si>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</si>
  <si>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</si>
  <si>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</si>
  <si>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</si>
  <si>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</si>
  <si>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</si>
  <si>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</si>
  <si>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</si>
  <si>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</si>
  <si>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</si>
  <si>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</si>
  <si>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</si>
  <si>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</si>
  <si>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</si>
  <si>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</si>
  <si>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</si>
  <si>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</si>
  <si>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</si>
  <si>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</si>
  <si>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</si>
  <si>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</si>
  <si>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</si>
  <si>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</si>
  <si>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</si>
  <si>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</si>
  <si>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</si>
  <si>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</si>
  <si>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</si>
  <si>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</si>
  <si>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</si>
  <si>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</si>
  <si>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</si>
  <si>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</si>
  <si>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</si>
  <si>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</si>
  <si>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</si>
  <si>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</si>
  <si>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</si>
  <si>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</si>
  <si>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</si>
  <si>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</si>
  <si>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</si>
  <si>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</si>
  <si>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</si>
  <si>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</si>
  <si>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</si>
  <si>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</si>
  <si>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</si>
  <si>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</si>
  <si>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</si>
  <si>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</si>
  <si>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</si>
  <si>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</si>
  <si>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</si>
  <si>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</si>
  <si>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</si>
  <si>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</si>
  <si>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</si>
  <si>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</si>
  <si>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</si>
  <si>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</si>
  <si>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</si>
  <si>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</si>
  <si>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</si>
  <si>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</si>
  <si>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</si>
  <si>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</si>
  <si>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</si>
  <si>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</si>
  <si>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</si>
  <si>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</si>
  <si>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</si>
  <si>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</si>
  <si>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</si>
  <si>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</si>
  <si>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</si>
  <si>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</si>
  <si>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</si>
  <si>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</si>
  <si>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</si>
  <si>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</si>
  <si>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</si>
  <si>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</si>
  <si>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</si>
  <si>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</si>
  <si>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</si>
  <si>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</si>
  <si>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</si>
  <si>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</si>
  <si>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</si>
  <si>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</si>
  <si>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</si>
  <si>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</si>
  <si>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</si>
  <si>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</si>
  <si>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</si>
  <si>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</si>
  <si>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</si>
  <si>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</si>
  <si>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</si>
  <si>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</si>
  <si>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</si>
  <si>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</si>
  <si>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</si>
  <si>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</si>
  <si>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</si>
  <si>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</si>
  <si>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</si>
  <si>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</si>
  <si>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</si>
  <si>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</si>
  <si>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</si>
  <si>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</si>
  <si>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</si>
  <si>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</si>
  <si>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</si>
  <si>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</si>
  <si>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</si>
  <si>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</si>
  <si>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</si>
  <si>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</si>
  <si>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</si>
  <si>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</si>
  <si>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</si>
  <si>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</si>
  <si>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</si>
  <si>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</si>
  <si>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</si>
  <si>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</si>
  <si>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</si>
  <si>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</si>
  <si>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</si>
  <si>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</si>
  <si>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</si>
  <si>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</si>
  <si>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</si>
  <si>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</si>
  <si>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</si>
  <si>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</si>
  <si>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</si>
  <si>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</si>
  <si>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</si>
  <si>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</si>
  <si>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</si>
  <si>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</si>
  <si>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</si>
  <si>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</si>
  <si>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</si>
  <si>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</si>
  <si>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</si>
  <si>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</si>
  <si>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</si>
  <si>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</si>
  <si>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</si>
  <si>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</si>
  <si>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</si>
  <si>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</si>
  <si>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</si>
  <si>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</si>
  <si>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</si>
  <si>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</si>
  <si>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</si>
  <si>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</si>
  <si>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</si>
  <si>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</si>
  <si>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</si>
  <si>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</si>
  <si>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</si>
  <si>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</si>
  <si>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</si>
  <si>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</si>
  <si>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</si>
  <si>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</si>
  <si>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</si>
  <si>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</si>
  <si>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</si>
  <si>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</si>
  <si>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</si>
  <si>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</si>
  <si>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</si>
  <si>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</si>
  <si>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</si>
  <si>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</si>
  <si>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</si>
  <si>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</si>
  <si>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</si>
  <si>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</si>
  <si>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</si>
  <si>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</si>
  <si>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</si>
  <si>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</si>
  <si>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</si>
  <si>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</si>
  <si>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</si>
  <si>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</si>
  <si>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</si>
  <si>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</si>
  <si>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</si>
  <si>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</si>
  <si>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</si>
  <si>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</si>
  <si>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</si>
  <si>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</si>
  <si>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</si>
  <si>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</si>
  <si>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</si>
  <si>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</si>
  <si>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</si>
  <si>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</si>
  <si>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</si>
  <si>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</si>
  <si>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</si>
  <si>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</si>
  <si>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</si>
  <si>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</si>
  <si>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</si>
  <si>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</si>
  <si>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</si>
  <si>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</si>
  <si>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</si>
  <si>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</si>
  <si>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</si>
  <si>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</si>
  <si>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</si>
  <si>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</si>
  <si>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</si>
  <si>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</si>
  <si>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</si>
  <si>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</si>
  <si>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</si>
  <si>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</si>
  <si>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</si>
  <si>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</si>
  <si>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</si>
  <si>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</si>
  <si>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</si>
  <si>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</si>
  <si>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</si>
  <si>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</si>
  <si>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</si>
  <si>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</si>
  <si>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</si>
  <si>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</si>
  <si>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</si>
  <si>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</si>
  <si>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</si>
  <si>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</si>
  <si>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</si>
  <si>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</si>
  <si>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</si>
  <si>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</si>
  <si>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</si>
  <si>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</si>
  <si>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</si>
  <si>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</si>
  <si>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</si>
  <si>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</si>
  <si>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</si>
  <si>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</si>
  <si>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</si>
  <si>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</si>
  <si>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</si>
  <si>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</si>
  <si>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</si>
  <si>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</si>
  <si>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</si>
  <si>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</si>
  <si>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</si>
  <si>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</si>
  <si>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</si>
  <si>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</si>
  <si>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</si>
  <si>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</si>
  <si>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</si>
  <si>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</si>
  <si>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</si>
  <si>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</si>
  <si>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</si>
  <si>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</si>
  <si>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</si>
  <si>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</si>
  <si>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</si>
  <si>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</si>
  <si>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</si>
  <si>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</si>
  <si>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</si>
  <si>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</si>
  <si>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</si>
  <si>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</si>
  <si>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</si>
  <si>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</si>
  <si>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</si>
  <si>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</si>
  <si>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</si>
  <si>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</si>
  <si>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</si>
  <si>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</si>
  <si>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</si>
  <si>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</si>
  <si>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</si>
  <si>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</si>
  <si>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</si>
  <si>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</si>
  <si>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</si>
  <si>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</si>
  <si>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</si>
  <si>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</si>
  <si>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</si>
  <si>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</si>
  <si>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</si>
  <si>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</si>
  <si>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</si>
  <si>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</si>
  <si>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</si>
  <si>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</si>
  <si>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</si>
  <si>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</si>
  <si>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</si>
  <si>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</si>
  <si>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</si>
  <si>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</si>
  <si>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</si>
  <si>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</si>
  <si>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</si>
  <si>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</si>
  <si>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</si>
  <si>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</si>
  <si>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</si>
  <si>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</si>
  <si>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</si>
  <si>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</si>
  <si>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</si>
  <si>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</si>
  <si>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</si>
  <si>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</si>
  <si>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</si>
  <si>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</si>
  <si>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</si>
  <si>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</si>
  <si>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</si>
  <si>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</si>
  <si>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</si>
  <si>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</si>
  <si>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</si>
  <si>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</si>
  <si>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</si>
  <si>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</si>
  <si>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</si>
  <si>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</si>
  <si>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</si>
  <si>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</si>
  <si>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</si>
  <si>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</si>
  <si>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</si>
  <si>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</si>
  <si>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</si>
  <si>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</si>
  <si>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</si>
  <si>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</si>
  <si>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</si>
  <si>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</si>
  <si>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</si>
  <si>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</si>
  <si>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</si>
  <si>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</si>
  <si>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</si>
  <si>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</si>
  <si>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</si>
  <si>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</si>
  <si>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</si>
  <si>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</si>
  <si>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</si>
  <si>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</si>
  <si>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</si>
  <si>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</si>
  <si>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</si>
  <si>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</si>
  <si>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</si>
  <si>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</si>
  <si>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</si>
  <si>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</si>
  <si>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</si>
  <si>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</si>
  <si>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</si>
  <si>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</si>
  <si>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</si>
  <si>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</si>
  <si>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</si>
  <si>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</si>
  <si>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</si>
  <si>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</si>
  <si>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</si>
  <si>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</si>
  <si>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</si>
  <si>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</si>
  <si>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</si>
  <si>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</si>
  <si>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</si>
  <si>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</si>
  <si>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</si>
  <si>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</si>
  <si>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</si>
  <si>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</si>
  <si>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</si>
  <si>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</si>
  <si>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</si>
  <si>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</si>
  <si>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</si>
  <si>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</si>
  <si>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</si>
  <si>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</si>
  <si>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</si>
  <si>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</si>
  <si>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</si>
  <si>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</si>
  <si>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</si>
  <si>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</si>
  <si>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</si>
  <si>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</si>
  <si>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</si>
  <si>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</si>
  <si>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</si>
  <si>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</si>
  <si>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</si>
  <si>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</si>
  <si>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</si>
  <si>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</si>
  <si>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</si>
  <si>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</si>
  <si>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</si>
  <si>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</si>
  <si>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</si>
  <si>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</si>
  <si>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</si>
  <si>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</si>
  <si>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</si>
  <si>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</si>
  <si>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</si>
  <si>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</si>
  <si>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</si>
  <si>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</si>
  <si>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</si>
  <si>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</si>
  <si>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</si>
  <si>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</si>
  <si>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</si>
  <si>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</si>
  <si>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</si>
  <si>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</si>
  <si>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</si>
  <si>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</si>
  <si>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</si>
  <si>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</si>
  <si>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</si>
  <si>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</si>
  <si>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</si>
  <si>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</si>
  <si>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</si>
  <si>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</si>
  <si>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</si>
  <si>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</si>
  <si>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</si>
  <si>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</si>
  <si>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</si>
  <si>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</si>
  <si>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</si>
  <si>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</si>
  <si>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</si>
  <si>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</si>
  <si>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</si>
  <si>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</si>
  <si>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</si>
  <si>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</si>
  <si>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</si>
  <si>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</si>
  <si>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</si>
  <si>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</si>
  <si>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</si>
  <si>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</si>
  <si>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</si>
  <si>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</si>
  <si>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</si>
  <si>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</si>
  <si>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</si>
  <si>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</si>
  <si>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</si>
  <si>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</si>
  <si>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</si>
  <si>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</si>
  <si>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</si>
  <si>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</si>
  <si>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</si>
  <si>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</si>
  <si>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</si>
  <si>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</si>
  <si>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</si>
  <si>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</si>
  <si>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</si>
  <si>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</si>
  <si>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</si>
  <si>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</si>
  <si>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</si>
  <si>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</si>
  <si>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</si>
  <si>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</si>
  <si>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</si>
  <si>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</si>
  <si>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</si>
  <si>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</si>
  <si>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</si>
  <si>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</si>
  <si>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</si>
  <si>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</si>
  <si>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</si>
  <si>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</si>
  <si>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</si>
  <si>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</si>
  <si>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</si>
  <si>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</si>
  <si>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</si>
  <si>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</si>
  <si>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</si>
  <si>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</si>
  <si>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</si>
  <si>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</si>
  <si>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</si>
  <si>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</si>
  <si>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</si>
  <si>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</si>
  <si>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</si>
  <si>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</si>
  <si>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</si>
  <si>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</si>
  <si>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</si>
  <si>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</si>
  <si>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</si>
  <si>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</si>
  <si>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</si>
  <si>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</si>
  <si>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</si>
  <si>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</si>
  <si>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</si>
  <si>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</si>
  <si>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</si>
  <si>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</si>
  <si>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</si>
  <si>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</si>
  <si>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</si>
  <si>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</si>
  <si>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</si>
  <si>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</si>
  <si>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</si>
  <si>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</si>
  <si>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</si>
  <si>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</si>
  <si>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</si>
  <si>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</si>
  <si>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</si>
  <si>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</si>
  <si>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</si>
  <si>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</si>
  <si>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</si>
  <si>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</si>
  <si>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</si>
  <si>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</si>
  <si>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</si>
  <si>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</si>
  <si>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</si>
  <si>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</si>
  <si>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</si>
  <si>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</si>
  <si>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</si>
  <si>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</si>
  <si>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</si>
  <si>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</si>
  <si>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</si>
  <si>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</si>
  <si>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</si>
  <si>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</si>
  <si>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</si>
  <si>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</si>
  <si>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</si>
  <si>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</si>
  <si>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</si>
  <si>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</si>
  <si>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</si>
  <si>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</si>
  <si>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</si>
  <si>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</si>
  <si>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</si>
  <si>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</si>
  <si>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</si>
  <si>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</si>
  <si>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</si>
  <si>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</si>
  <si>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</si>
  <si>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</si>
  <si>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</si>
  <si>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</si>
  <si>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</si>
  <si>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</si>
  <si>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</si>
  <si>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</si>
  <si>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</si>
  <si>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</si>
  <si>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</si>
  <si>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</si>
  <si>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</si>
  <si>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</si>
  <si>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</si>
  <si>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</si>
  <si>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</si>
  <si>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</si>
  <si>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</si>
  <si>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</si>
  <si>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</si>
  <si>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</si>
  <si>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</si>
  <si>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</si>
  <si>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</si>
  <si>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</si>
  <si>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</si>
  <si>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</si>
  <si>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</si>
  <si>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</si>
  <si>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</si>
  <si>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</si>
  <si>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</si>
  <si>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</si>
  <si>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</si>
  <si>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</si>
  <si>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</si>
  <si>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</si>
  <si>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</si>
  <si>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</si>
  <si>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</si>
  <si>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</si>
  <si>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</si>
  <si>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</si>
  <si>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</si>
  <si>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</si>
  <si>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</si>
  <si>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</si>
  <si>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</si>
  <si>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</si>
  <si>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</si>
  <si>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</si>
  <si>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</si>
  <si>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</si>
  <si>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</si>
  <si>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</si>
  <si>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</si>
  <si>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</si>
  <si>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</si>
  <si>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</si>
  <si>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</si>
  <si>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</si>
  <si>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</si>
  <si>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</si>
  <si>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</si>
  <si>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</si>
  <si>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</si>
  <si>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</si>
  <si>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</si>
  <si>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</si>
  <si>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</si>
  <si>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</si>
  <si>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</si>
  <si>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</si>
  <si>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</si>
  <si>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</si>
  <si>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</si>
  <si>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</si>
  <si>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</si>
  <si>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</si>
  <si>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</si>
  <si>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</si>
  <si>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</si>
  <si>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</si>
  <si>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</si>
  <si>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</si>
  <si>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</si>
  <si>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</si>
  <si>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</si>
  <si>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</si>
  <si>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</si>
  <si>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</si>
  <si>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</si>
  <si>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</si>
  <si>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</si>
  <si>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</si>
  <si>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</si>
  <si>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</si>
  <si>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</si>
  <si>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</si>
  <si>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</si>
  <si>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</si>
  <si>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</si>
  <si>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</si>
  <si>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</si>
  <si>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</si>
  <si>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</si>
  <si>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</si>
  <si>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</si>
  <si>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</si>
  <si>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</si>
  <si>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</si>
  <si>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</si>
  <si>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</si>
  <si>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</si>
  <si>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</si>
  <si>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</si>
  <si>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</si>
  <si>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</si>
  <si>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</si>
  <si>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</si>
  <si>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</si>
  <si>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</si>
  <si>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</si>
  <si>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</si>
  <si>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</si>
  <si>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</si>
  <si>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</si>
  <si>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</si>
  <si>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</si>
  <si>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</si>
  <si>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</si>
  <si>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</si>
  <si>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</si>
  <si>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</si>
  <si>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</si>
  <si>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</si>
  <si>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</si>
  <si>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</si>
  <si>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</si>
  <si>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</si>
  <si>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</si>
  <si>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</si>
  <si>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</si>
  <si>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</si>
  <si>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</si>
  <si>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</si>
  <si>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</si>
  <si>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</si>
  <si>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</si>
  <si>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</si>
  <si>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</si>
  <si>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</si>
  <si>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</si>
  <si>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</si>
  <si>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</si>
  <si>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</si>
  <si>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</si>
  <si>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</si>
  <si>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</si>
  <si>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</si>
  <si>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</si>
  <si>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</si>
  <si>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</si>
  <si>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</si>
  <si>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</si>
  <si>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</si>
  <si>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</si>
  <si>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</si>
  <si>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</si>
  <si>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</si>
  <si>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</si>
  <si>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</si>
  <si>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</si>
  <si>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</si>
  <si>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</si>
  <si>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</si>
  <si>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</si>
  <si>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</si>
  <si>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</si>
  <si>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</si>
  <si>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</si>
  <si>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</si>
  <si>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</si>
  <si>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</si>
  <si>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</si>
  <si>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</si>
  <si>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</si>
  <si>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</si>
  <si>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</si>
  <si>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</si>
  <si>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</si>
  <si>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</si>
  <si>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</si>
  <si>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</si>
  <si>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</si>
  <si>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</si>
  <si>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</si>
  <si>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</si>
  <si>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</si>
  <si>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</si>
  <si>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</si>
  <si>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</si>
  <si>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</si>
  <si>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</si>
  <si>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</si>
  <si>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</si>
  <si>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</si>
  <si>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</si>
  <si>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</si>
  <si>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</si>
  <si>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</si>
  <si>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</si>
  <si>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</si>
  <si>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</si>
  <si>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</si>
  <si>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</si>
  <si>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</si>
  <si>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</si>
  <si>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</si>
  <si>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</si>
  <si>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</si>
  <si>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</si>
  <si>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</si>
  <si>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</si>
  <si>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</si>
  <si>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</si>
  <si>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</si>
  <si>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</si>
  <si>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</si>
  <si>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</si>
  <si>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</si>
  <si>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</si>
  <si>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</si>
  <si>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</si>
  <si>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</si>
  <si>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</si>
  <si>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</si>
  <si>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</si>
  <si>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</si>
  <si>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</si>
  <si>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</si>
  <si>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</si>
  <si>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</si>
  <si>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</si>
  <si>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</si>
  <si>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</si>
  <si>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</si>
  <si>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</si>
  <si>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</si>
  <si>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</si>
  <si>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</si>
  <si>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</si>
  <si>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</si>
  <si>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</si>
  <si>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</si>
  <si>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</si>
  <si>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</si>
  <si>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</si>
  <si>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</si>
  <si>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</si>
  <si>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</si>
  <si>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</si>
  <si>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</si>
  <si>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</si>
  <si>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</si>
  <si>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</si>
  <si>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</si>
  <si>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</si>
  <si>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</si>
  <si>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</si>
  <si>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</si>
  <si>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</si>
  <si>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</si>
  <si>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</si>
  <si>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</si>
  <si>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</si>
  <si>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</si>
  <si>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</si>
  <si>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</si>
  <si>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</si>
  <si>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</si>
  <si>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</si>
  <si>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</si>
  <si>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</si>
  <si>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</si>
  <si>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</si>
  <si>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</si>
  <si>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</si>
  <si>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</si>
  <si>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</si>
  <si>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</si>
  <si>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</si>
  <si>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</si>
  <si>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</si>
  <si>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</si>
  <si>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</si>
  <si>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</si>
  <si>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</si>
  <si>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</si>
  <si>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</si>
  <si>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</si>
  <si>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</si>
  <si>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</si>
  <si>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</si>
  <si>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</si>
  <si>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</si>
  <si>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</si>
  <si>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</si>
  <si>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</si>
  <si>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</si>
  <si>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</si>
  <si>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</si>
  <si>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</si>
  <si>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</si>
  <si>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</si>
  <si>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</si>
  <si>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</si>
  <si>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</si>
  <si>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</si>
  <si>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</si>
  <si>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</si>
  <si>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</si>
  <si>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</si>
  <si>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</si>
  <si>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</si>
  <si>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</si>
  <si>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</si>
  <si>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</si>
  <si>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</si>
  <si>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</si>
  <si>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</si>
  <si>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</si>
  <si>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</si>
  <si>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</si>
  <si>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</si>
  <si>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</si>
  <si>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</si>
  <si>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</si>
  <si>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</si>
  <si>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</si>
  <si>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</si>
  <si>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</si>
  <si>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</si>
  <si>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</si>
  <si>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</si>
  <si>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</si>
  <si>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</si>
  <si>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</si>
  <si>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</si>
  <si>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</si>
  <si>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</si>
  <si>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</si>
  <si>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</si>
  <si>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</si>
  <si>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</si>
  <si>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</si>
  <si>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</si>
  <si>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</si>
  <si>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</si>
  <si>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</si>
  <si>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</si>
  <si>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</si>
  <si>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</si>
  <si>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</si>
  <si>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</si>
  <si>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</si>
  <si>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</si>
  <si>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</si>
  <si>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</si>
  <si>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</si>
  <si>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</si>
  <si>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</si>
  <si>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</si>
  <si>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</si>
  <si>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</si>
  <si>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</si>
  <si>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</si>
  <si>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</si>
  <si>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</si>
  <si>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</si>
  <si>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</si>
  <si>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</si>
  <si>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</si>
  <si>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</si>
  <si>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</si>
  <si>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</si>
  <si>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</si>
  <si>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</si>
  <si>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</si>
  <si>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</si>
  <si>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</si>
  <si>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</si>
  <si>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</si>
  <si>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</si>
  <si>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</si>
  <si>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</si>
  <si>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</si>
  <si>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</si>
  <si>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</si>
  <si>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</si>
  <si>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</si>
  <si>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</si>
  <si>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</si>
  <si>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</si>
  <si>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</si>
  <si>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</si>
  <si>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</si>
  <si>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</si>
  <si>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</si>
  <si>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</si>
  <si>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</si>
  <si>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</si>
  <si>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</si>
  <si>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</si>
  <si>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</si>
  <si>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</si>
  <si>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</si>
  <si>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</si>
  <si>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</si>
  <si>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</si>
  <si>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</si>
  <si>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</si>
  <si>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</si>
  <si>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</si>
  <si>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</si>
  <si>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</si>
  <si>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</si>
  <si>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</si>
  <si>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</si>
  <si>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</si>
  <si>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</si>
  <si>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</si>
  <si>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</si>
  <si>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</si>
  <si>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</si>
  <si>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</si>
  <si>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</si>
  <si>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</si>
  <si>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</si>
  <si>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</si>
  <si>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</si>
  <si>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</si>
  <si>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</si>
  <si>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</si>
  <si>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</si>
  <si>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</si>
  <si>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</si>
  <si>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</si>
  <si>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</si>
  <si>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</si>
  <si>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</si>
  <si>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</si>
  <si>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</si>
  <si>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</si>
  <si>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</si>
  <si>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</si>
  <si>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</si>
  <si>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</si>
  <si>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</si>
  <si>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</si>
  <si>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</si>
  <si>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</si>
  <si>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</si>
  <si>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</si>
  <si>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</si>
  <si>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</si>
  <si>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</si>
  <si>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</si>
  <si>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</si>
  <si>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</si>
  <si>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</si>
  <si>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</si>
  <si>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</si>
  <si>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</si>
  <si>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</si>
  <si>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</si>
  <si>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</si>
  <si>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</si>
  <si>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</si>
  <si>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</si>
  <si>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</si>
  <si>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</si>
  <si>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</si>
  <si>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</si>
  <si>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</si>
  <si>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</si>
  <si>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</si>
  <si>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</si>
  <si>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</si>
  <si>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</si>
  <si>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</si>
  <si>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</si>
  <si>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</si>
  <si>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</si>
  <si>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</si>
  <si>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</si>
  <si>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</si>
  <si>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</si>
  <si>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</si>
  <si>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</si>
  <si>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</si>
  <si>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</si>
  <si>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</si>
  <si>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</si>
  <si>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</si>
  <si>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</si>
  <si>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</si>
  <si>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</si>
  <si>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</si>
  <si>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</si>
  <si>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</si>
  <si>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</si>
  <si>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</si>
  <si>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</si>
  <si>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</si>
  <si>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</si>
  <si>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</si>
  <si>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</si>
  <si>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</si>
  <si>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</si>
  <si>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</si>
  <si>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</si>
  <si>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</si>
  <si>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</si>
  <si>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</si>
  <si>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</si>
  <si>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</si>
  <si>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</si>
  <si>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</si>
  <si>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</si>
  <si>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</si>
  <si>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</si>
  <si>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</si>
  <si>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</si>
  <si>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</si>
  <si>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</si>
  <si>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</si>
  <si>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</si>
  <si>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</si>
  <si>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</si>
  <si>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</si>
  <si>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</si>
  <si>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</si>
  <si>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</si>
  <si>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</si>
  <si>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</si>
  <si>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</si>
  <si>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</si>
  <si>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</si>
  <si>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</si>
  <si>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</si>
  <si>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</si>
  <si>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</si>
  <si>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</si>
  <si>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</si>
  <si>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</si>
  <si>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</si>
  <si>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</si>
  <si>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</si>
  <si>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</si>
  <si>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</si>
  <si>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</si>
  <si>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</si>
  <si>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</si>
  <si>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</si>
  <si>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</si>
  <si>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</si>
  <si>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</si>
  <si>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</si>
  <si>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</si>
  <si>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</si>
  <si>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</si>
  <si>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</si>
  <si>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</si>
  <si>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</si>
  <si>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</si>
  <si>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</si>
  <si>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</si>
  <si>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</si>
  <si>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</si>
  <si>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</si>
  <si>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</si>
  <si>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</si>
  <si>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</si>
  <si>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</si>
  <si>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</si>
  <si>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</si>
  <si>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</si>
  <si>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</si>
  <si>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</si>
  <si>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</si>
  <si>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</si>
  <si>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</si>
  <si>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</si>
  <si>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</si>
  <si>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</si>
  <si>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</si>
  <si>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</si>
  <si>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</si>
  <si>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</si>
  <si>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</si>
  <si>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</si>
  <si>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</si>
  <si>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</si>
  <si>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</si>
  <si>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</si>
  <si>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</si>
  <si>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</si>
  <si>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</si>
  <si>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</si>
  <si>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</si>
  <si>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</si>
  <si>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</si>
  <si>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</si>
  <si>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</si>
  <si>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</si>
  <si>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</si>
  <si>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</si>
  <si>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</si>
  <si>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</si>
  <si>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</si>
  <si>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</si>
  <si>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</si>
  <si>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</si>
  <si>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</si>
  <si>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</si>
  <si>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</si>
  <si>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</si>
  <si>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</si>
  <si>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</si>
  <si>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</si>
  <si>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</si>
  <si>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</si>
  <si>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</si>
  <si>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</si>
  <si>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</si>
  <si>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</si>
  <si>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</si>
  <si>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</si>
  <si>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</si>
  <si>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</si>
  <si>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</si>
  <si>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</si>
  <si>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</si>
  <si>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</si>
  <si>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</si>
  <si>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</si>
  <si>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</si>
  <si>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</si>
  <si>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</si>
  <si>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</si>
  <si>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</si>
  <si>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</si>
  <si>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</si>
  <si>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</si>
  <si>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</si>
  <si>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</si>
  <si>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</si>
  <si>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</si>
  <si>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</si>
  <si>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</si>
  <si>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</si>
  <si>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</si>
  <si>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</si>
  <si>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</si>
  <si>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</si>
  <si>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</si>
  <si>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</si>
  <si>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</si>
  <si>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</si>
  <si>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</si>
  <si>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</si>
  <si>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</si>
  <si>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</si>
  <si>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</si>
  <si>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</si>
  <si>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</si>
  <si>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</si>
  <si>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</si>
  <si>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</si>
  <si>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</si>
  <si>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</si>
  <si>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</si>
  <si>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</si>
  <si>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</si>
  <si>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</si>
  <si>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</si>
  <si>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</si>
  <si>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</si>
  <si>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</si>
  <si>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</si>
  <si>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</si>
  <si>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</si>
  <si>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</si>
  <si>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</si>
  <si>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</si>
  <si>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</si>
  <si>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</si>
  <si>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</si>
  <si>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</si>
  <si>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</si>
  <si>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</si>
  <si>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</si>
  <si>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</si>
  <si>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</si>
  <si>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</si>
  <si>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</si>
  <si>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</si>
  <si>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</si>
  <si>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</si>
  <si>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</si>
  <si>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</si>
  <si>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</si>
  <si>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</si>
  <si>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</si>
  <si>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</si>
  <si>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</si>
  <si>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</si>
  <si>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</si>
  <si>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</si>
  <si>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</si>
  <si>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</si>
  <si>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</si>
  <si>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</si>
  <si>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</si>
  <si>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</si>
  <si>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</si>
  <si>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</si>
  <si>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</si>
  <si>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</si>
  <si>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</si>
  <si>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</si>
  <si>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</si>
  <si>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</si>
  <si>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</si>
  <si>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</si>
  <si>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</si>
  <si>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</si>
  <si>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</si>
  <si>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</si>
  <si>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</si>
  <si>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</si>
  <si>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</si>
  <si>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</si>
  <si>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</si>
  <si>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</si>
  <si>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</si>
  <si>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</si>
  <si>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</si>
  <si>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</si>
  <si>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</si>
  <si>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</si>
  <si>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</si>
  <si>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</si>
  <si>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</si>
  <si>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</si>
  <si>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</si>
  <si>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</si>
  <si>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</si>
  <si>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</si>
  <si>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</si>
  <si>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</si>
  <si>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</si>
  <si>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</si>
  <si>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</si>
  <si>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</si>
  <si>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</si>
  <si>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</si>
  <si>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</si>
  <si>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</si>
  <si>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</si>
  <si>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</si>
  <si>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</si>
  <si>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</si>
  <si>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</si>
  <si>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</si>
  <si>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</si>
  <si>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</si>
  <si>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</si>
  <si>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</si>
  <si>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</si>
  <si>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</si>
  <si>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</si>
  <si>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</si>
  <si>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</si>
  <si>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</si>
  <si>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</si>
  <si>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</si>
  <si>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</si>
  <si>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</si>
  <si>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</si>
  <si>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</si>
  <si>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</si>
  <si>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</si>
  <si>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</si>
  <si>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</si>
  <si>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</si>
  <si>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</si>
  <si>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</si>
  <si>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</si>
  <si>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</si>
  <si>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</si>
  <si>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</si>
  <si>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</si>
  <si>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</si>
  <si>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</si>
  <si>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</si>
  <si>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</si>
  <si>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</si>
  <si>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</si>
  <si>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</si>
  <si>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</si>
  <si>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</si>
  <si>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</si>
  <si>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</si>
  <si>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</si>
  <si>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</si>
  <si>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</si>
  <si>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</si>
  <si>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</si>
  <si>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</si>
  <si>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</si>
  <si>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</si>
  <si>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</si>
  <si>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</si>
  <si>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</si>
  <si>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</si>
  <si>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</si>
  <si>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</si>
  <si>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</si>
  <si>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</si>
  <si>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</si>
  <si>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</si>
  <si>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</si>
  <si>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</si>
  <si>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</si>
  <si>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</si>
  <si>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</si>
  <si>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</si>
  <si>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</si>
  <si>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</si>
  <si>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</si>
  <si>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</si>
  <si>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</si>
  <si>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</si>
  <si>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</si>
  <si>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</si>
  <si>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</si>
  <si>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</si>
  <si>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</si>
  <si>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</si>
  <si>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</si>
  <si>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</si>
  <si>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</si>
  <si>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</si>
  <si>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</si>
  <si>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</si>
  <si>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</si>
  <si>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</si>
  <si>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</si>
  <si>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</si>
  <si>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</si>
  <si>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</si>
  <si>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</si>
  <si>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</si>
  <si>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</si>
  <si>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</si>
  <si>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</si>
  <si>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</si>
  <si>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</si>
  <si>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</si>
  <si>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</si>
  <si>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</si>
  <si>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</si>
  <si>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</si>
  <si>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</si>
  <si>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</si>
  <si>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</si>
  <si>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</si>
  <si>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</si>
  <si>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</si>
  <si>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</si>
  <si>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</si>
  <si>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</si>
  <si>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</si>
  <si>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</si>
  <si>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</si>
  <si>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</si>
  <si>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</si>
  <si>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</si>
  <si>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</si>
  <si>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</si>
  <si>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</si>
  <si>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</si>
  <si>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</si>
  <si>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</si>
  <si>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</si>
  <si>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</si>
  <si>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</si>
  <si>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</si>
  <si>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</si>
  <si>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</si>
  <si>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</si>
  <si>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</si>
  <si>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</si>
  <si>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</si>
  <si>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</si>
  <si>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</si>
  <si>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</si>
  <si>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</si>
  <si>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</si>
  <si>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</si>
  <si>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</si>
  <si>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</si>
  <si>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</si>
  <si>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</si>
  <si>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</si>
  <si>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</si>
  <si>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</si>
  <si>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</si>
  <si>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</si>
  <si>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</si>
  <si>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</si>
  <si>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</si>
  <si>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</si>
  <si>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</si>
  <si>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</si>
  <si>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</si>
  <si>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</si>
  <si>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</si>
  <si>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</si>
  <si>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</si>
  <si>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</si>
  <si>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</si>
  <si>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</si>
  <si>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</si>
  <si>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</si>
  <si>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</si>
  <si>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</si>
  <si>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</si>
  <si>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</si>
  <si>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</si>
  <si>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</si>
  <si>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</si>
  <si>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</si>
  <si>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</si>
  <si>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</si>
  <si>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</si>
  <si>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</si>
  <si>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</si>
  <si>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</si>
  <si>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</si>
  <si>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</si>
  <si>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</si>
  <si>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</si>
  <si>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</si>
  <si>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</si>
  <si>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</si>
  <si>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</si>
  <si>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</si>
  <si>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</si>
  <si>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</si>
  <si>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</si>
  <si>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</si>
  <si>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</si>
  <si>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</si>
  <si>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</si>
  <si>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</si>
  <si>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</si>
  <si>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</si>
  <si>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</si>
  <si>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</si>
  <si>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</si>
  <si>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</si>
  <si>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</si>
  <si>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</si>
  <si>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</si>
  <si>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</si>
  <si>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</si>
  <si>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</si>
  <si>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</si>
  <si>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</si>
  <si>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</si>
  <si>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</si>
  <si>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</si>
  <si>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</si>
  <si>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</si>
  <si>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</si>
  <si>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</si>
  <si>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</si>
  <si>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</si>
  <si>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</si>
  <si>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</si>
  <si>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</si>
  <si>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</si>
  <si>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</si>
  <si>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</si>
  <si>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</si>
  <si>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</si>
  <si>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</si>
  <si>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</si>
  <si>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</si>
  <si>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</si>
  <si>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</si>
  <si>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</si>
  <si>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</si>
  <si>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</si>
  <si>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</si>
  <si>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</si>
  <si>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</si>
  <si>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</si>
  <si>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</si>
  <si>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</si>
  <si>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</si>
  <si>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</si>
  <si>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</si>
  <si>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</si>
  <si>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</si>
  <si>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</si>
  <si>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</si>
  <si>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</si>
  <si>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</si>
  <si>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</si>
  <si>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</si>
  <si>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</si>
  <si>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</si>
  <si>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</si>
  <si>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</si>
  <si>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</si>
  <si>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</si>
  <si>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</si>
  <si>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</si>
  <si>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</si>
  <si>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</si>
  <si>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</si>
  <si>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</si>
  <si>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</si>
  <si>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</si>
  <si>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</si>
  <si>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</si>
  <si>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</si>
  <si>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</si>
  <si>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</si>
  <si>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</si>
  <si>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</si>
  <si>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</si>
  <si>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</si>
  <si>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</si>
  <si>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</si>
  <si>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</si>
  <si>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</si>
  <si>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</si>
  <si>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</si>
  <si>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</si>
  <si>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</si>
  <si>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</si>
  <si>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</si>
  <si>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</si>
  <si>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</si>
  <si>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</si>
  <si>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</si>
  <si>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</si>
  <si>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</si>
  <si>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</si>
  <si>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</si>
  <si>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</si>
  <si>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</si>
  <si>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</si>
  <si>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</si>
  <si>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</si>
  <si>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</si>
  <si>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</si>
  <si>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</si>
  <si>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</si>
  <si>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</si>
  <si>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</si>
  <si>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</si>
  <si>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</si>
  <si>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</si>
  <si>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</si>
  <si>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</si>
  <si>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</si>
  <si>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</si>
  <si>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</si>
  <si>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</si>
  <si>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</si>
  <si>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</si>
  <si>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</si>
  <si>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</si>
  <si>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</si>
  <si>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</si>
  <si>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</si>
  <si>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</si>
  <si>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</si>
  <si>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</si>
  <si>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</si>
  <si>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</si>
  <si>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</si>
  <si>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</si>
  <si>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</si>
  <si>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</si>
  <si>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</si>
  <si>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</si>
  <si>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</si>
  <si>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</si>
  <si>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</si>
  <si>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</si>
  <si>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</si>
  <si>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</si>
  <si>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</si>
  <si>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</si>
  <si>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</si>
  <si>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</si>
  <si>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</si>
  <si>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</si>
  <si>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</si>
  <si>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</si>
  <si>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</si>
  <si>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</si>
  <si>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</si>
  <si>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</si>
  <si>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</si>
  <si>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</si>
  <si>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</si>
  <si>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</si>
  <si>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</si>
  <si>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</si>
  <si>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</si>
  <si>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</si>
  <si>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</si>
  <si>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</si>
  <si>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</si>
  <si>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</si>
  <si>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</si>
  <si>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</si>
  <si>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</si>
  <si>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</si>
  <si>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</si>
  <si>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</si>
  <si>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</si>
  <si>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</si>
  <si>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</si>
  <si>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</si>
  <si>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</si>
  <si>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</si>
  <si>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</si>
  <si>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</si>
  <si>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</si>
  <si>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</si>
  <si>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</si>
  <si>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</si>
  <si>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</si>
  <si>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</si>
  <si>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</si>
  <si>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</si>
  <si>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</si>
  <si>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</si>
  <si>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</si>
  <si>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</si>
  <si>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</si>
  <si>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</si>
  <si>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</si>
  <si>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</si>
  <si>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</si>
  <si>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</si>
  <si>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</si>
  <si>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</si>
  <si>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</si>
  <si>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</si>
  <si>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</si>
  <si>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</si>
  <si>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</si>
  <si>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</si>
  <si>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</si>
  <si>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</si>
  <si>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</si>
  <si>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</si>
  <si>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</si>
  <si>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</si>
  <si>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</si>
  <si>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</si>
  <si>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</si>
  <si>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</si>
  <si>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</si>
  <si>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</si>
  <si>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</si>
  <si>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</si>
  <si>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</si>
  <si>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</si>
  <si>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</si>
  <si>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</si>
  <si>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</si>
  <si>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</si>
  <si>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</si>
  <si>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</si>
  <si>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</si>
  <si>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</si>
  <si>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</si>
  <si>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</si>
  <si>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</si>
  <si>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</si>
  <si>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</si>
  <si>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</si>
  <si>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</si>
  <si>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</si>
  <si>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</si>
  <si>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</si>
  <si>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</si>
  <si>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</si>
  <si>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</si>
  <si>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</si>
  <si>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</si>
  <si>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</si>
  <si>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</si>
  <si>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</si>
  <si>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</si>
  <si>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</si>
  <si>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</si>
  <si>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</si>
  <si>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</si>
  <si>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</si>
  <si>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</si>
  <si>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</si>
  <si>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</si>
  <si>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</si>
  <si>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</si>
  <si>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</si>
  <si>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</si>
  <si>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</si>
  <si>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</si>
  <si>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</si>
  <si>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</si>
  <si>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</si>
  <si>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</si>
  <si>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</si>
  <si>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</si>
  <si>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</si>
  <si>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</si>
  <si>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</si>
  <si>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</si>
  <si>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</si>
  <si>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</si>
  <si>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</si>
  <si>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</si>
  <si>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</si>
  <si>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</si>
  <si>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</si>
  <si>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</si>
  <si>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</si>
  <si>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</si>
  <si>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</si>
  <si>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</si>
  <si>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</si>
  <si>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</si>
  <si>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</si>
  <si>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</si>
  <si>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</si>
  <si>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</si>
  <si>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</si>
  <si>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</si>
  <si>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</si>
  <si>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</si>
  <si>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</si>
  <si>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</si>
  <si>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</si>
  <si>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</si>
  <si>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</si>
  <si>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</si>
  <si>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</si>
  <si>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</si>
  <si>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</si>
  <si>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</si>
  <si>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</si>
  <si>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</si>
  <si>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</si>
  <si>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</si>
  <si>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</si>
  <si>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</si>
  <si>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</si>
  <si>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</si>
  <si>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</si>
  <si>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</si>
  <si>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</si>
  <si>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</si>
  <si>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</si>
  <si>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</si>
  <si>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</si>
  <si>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</si>
  <si>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</si>
  <si>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</si>
  <si>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</si>
  <si>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</si>
  <si>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</si>
  <si>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</si>
  <si>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</si>
  <si>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</si>
  <si>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</si>
  <si>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</si>
  <si>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</si>
  <si>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</si>
  <si>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</si>
  <si>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</si>
  <si>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</si>
  <si>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</si>
  <si>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</si>
  <si>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</si>
  <si>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</si>
  <si>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</si>
  <si>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</si>
  <si>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</si>
  <si>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</si>
  <si>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</si>
  <si>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</si>
  <si>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</si>
  <si>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</si>
  <si>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</si>
  <si>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</si>
  <si>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</si>
  <si>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</si>
  <si>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</si>
  <si>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</si>
  <si>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</si>
  <si>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</si>
  <si>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</si>
  <si>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</si>
  <si>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</si>
  <si>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</si>
  <si>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</si>
  <si>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</si>
  <si>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</si>
  <si>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</si>
  <si>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</si>
  <si>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</si>
  <si>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</si>
  <si>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</si>
  <si>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</si>
  <si>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</si>
  <si>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</si>
  <si>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</si>
  <si>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</si>
  <si>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</si>
  <si>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</si>
  <si>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</si>
  <si>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</si>
  <si>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</si>
  <si>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</si>
  <si>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</si>
  <si>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</si>
  <si>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</si>
  <si>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</si>
  <si>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</si>
  <si>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</si>
  <si>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</si>
  <si>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</si>
  <si>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</si>
  <si>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</si>
  <si>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</si>
  <si>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</si>
  <si>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</si>
  <si>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</si>
  <si>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</si>
  <si>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</si>
  <si>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</si>
  <si>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</si>
  <si>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</si>
  <si>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</si>
  <si>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</si>
  <si>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</si>
  <si>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</si>
  <si>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</si>
  <si>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</si>
  <si>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</si>
  <si>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</si>
  <si>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</si>
  <si>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</si>
  <si>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</si>
  <si>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</si>
  <si>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</si>
  <si>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</si>
  <si>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</si>
  <si>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</si>
  <si>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</si>
  <si>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</si>
  <si>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</si>
  <si>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</si>
  <si>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</si>
  <si>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</si>
  <si>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</si>
  <si>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</si>
  <si>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</si>
  <si>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</si>
  <si>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</si>
  <si>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</si>
  <si>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</si>
  <si>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</si>
  <si>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</si>
  <si>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</si>
  <si>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</si>
  <si>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</si>
  <si>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</si>
  <si>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</si>
  <si>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</si>
  <si>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</si>
  <si>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</si>
  <si>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</si>
  <si>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</si>
  <si>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</si>
  <si>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</si>
  <si>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</si>
  <si>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</si>
  <si>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</si>
  <si>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</si>
  <si>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</si>
  <si>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</si>
  <si>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</si>
  <si>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</si>
  <si>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</si>
  <si>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</si>
  <si>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</si>
  <si>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</si>
  <si>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</si>
  <si>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</si>
  <si>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</si>
  <si>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</si>
  <si>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</si>
  <si>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</si>
  <si>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</si>
  <si>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</si>
  <si>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</si>
  <si>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</si>
  <si>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</si>
  <si>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</si>
  <si>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</si>
  <si>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</si>
  <si>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</si>
  <si>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</si>
  <si>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</si>
  <si>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</si>
  <si>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</si>
  <si>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</si>
  <si>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</si>
  <si>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</si>
  <si>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</si>
  <si>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</si>
  <si>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</si>
  <si>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</si>
  <si>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</si>
  <si>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</si>
  <si>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</si>
  <si>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</si>
  <si>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</si>
  <si>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</si>
  <si>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</si>
  <si>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</si>
  <si>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</si>
  <si>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</si>
  <si>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</si>
  <si>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</si>
  <si>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</si>
  <si>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</si>
  <si>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</si>
  <si>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</si>
  <si>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</si>
  <si>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</si>
  <si>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</si>
  <si>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</si>
  <si>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</si>
  <si>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</si>
  <si>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</si>
  <si>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</si>
  <si>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</si>
  <si>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</si>
  <si>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</si>
  <si>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</si>
  <si>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</si>
  <si>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</si>
  <si>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</si>
  <si>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</si>
  <si>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</si>
  <si>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</si>
  <si>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</si>
  <si>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</si>
  <si>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</si>
  <si>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</si>
  <si>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</si>
  <si>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</si>
  <si>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</si>
  <si>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</si>
  <si>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</si>
  <si>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</si>
  <si>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</si>
  <si>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</si>
  <si>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</si>
  <si>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</si>
  <si>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</si>
  <si>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</si>
  <si>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</si>
  <si>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</si>
  <si>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</si>
  <si>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</si>
  <si>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</si>
  <si>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</si>
  <si>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</si>
  <si>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</si>
  <si>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</si>
  <si>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</si>
  <si>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</si>
  <si>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</si>
  <si>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</si>
  <si>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</si>
  <si>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</si>
  <si>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</si>
  <si>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</si>
  <si>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</si>
  <si>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</si>
  <si>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</si>
  <si>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</si>
  <si>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</si>
  <si>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</si>
  <si>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</si>
  <si>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</si>
  <si>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</si>
  <si>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</si>
  <si>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</si>
  <si>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</si>
  <si>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</si>
  <si>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</si>
  <si>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</si>
  <si>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</si>
  <si>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</si>
  <si>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</si>
  <si>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</si>
  <si>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</si>
  <si>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</si>
  <si>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</si>
  <si>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</si>
  <si>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</si>
  <si>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</si>
  <si>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</si>
  <si>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</si>
  <si>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</si>
  <si>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</si>
  <si>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</si>
  <si>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</si>
  <si>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</si>
  <si>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</si>
  <si>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</si>
  <si>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</si>
  <si>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</si>
  <si>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</si>
  <si>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</si>
  <si>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</si>
  <si>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</si>
  <si>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</si>
  <si>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</si>
  <si>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</si>
  <si>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</si>
  <si>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</si>
  <si>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</si>
  <si>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</si>
  <si>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</si>
  <si>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</si>
  <si>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</si>
  <si>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</si>
  <si>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</si>
  <si>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</si>
  <si>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</si>
  <si>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</si>
  <si>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</si>
  <si>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</si>
  <si>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</si>
  <si>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</si>
  <si>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</si>
  <si>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</si>
  <si>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</si>
  <si>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</si>
  <si>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</si>
  <si>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</si>
  <si>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</si>
  <si>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</si>
  <si>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</si>
  <si>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</si>
  <si>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</si>
  <si>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</si>
  <si>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</si>
  <si>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</si>
  <si>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</si>
  <si>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</si>
  <si>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</si>
  <si>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</si>
  <si>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</si>
  <si>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</si>
  <si>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</si>
  <si>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</si>
  <si>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</si>
  <si>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</si>
  <si>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</si>
  <si>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</si>
  <si>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</si>
  <si>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</si>
  <si>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</si>
  <si>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</si>
  <si>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</si>
  <si>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</si>
  <si>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</si>
  <si>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</si>
  <si>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</si>
  <si>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</si>
  <si>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</si>
  <si>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</si>
  <si>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</si>
  <si>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</si>
  <si>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</si>
  <si>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</si>
  <si>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</si>
  <si>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</si>
  <si>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</si>
  <si>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</si>
  <si>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</si>
  <si>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</si>
  <si>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</si>
  <si>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</si>
  <si>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</si>
  <si>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</si>
  <si>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</si>
  <si>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</si>
  <si>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</si>
  <si>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</si>
  <si>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</si>
  <si>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</si>
  <si>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</si>
  <si>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</si>
  <si>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</si>
  <si>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</si>
  <si>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</si>
  <si>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</si>
  <si>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</si>
  <si>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</si>
  <si>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</si>
  <si>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</si>
  <si>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</si>
  <si>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</si>
  <si>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</si>
  <si>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</si>
  <si>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</si>
  <si>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</si>
  <si>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</si>
  <si>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</si>
  <si>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</si>
  <si>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</si>
  <si>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</si>
  <si>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</si>
  <si>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</si>
  <si>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</si>
  <si>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</si>
  <si>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</si>
  <si>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</si>
  <si>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</si>
  <si>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</si>
  <si>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</si>
  <si>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</si>
  <si>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</si>
  <si>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</si>
  <si>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</si>
  <si>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</si>
  <si>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</si>
  <si>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</si>
  <si>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</si>
  <si>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</si>
  <si>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</si>
  <si>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</si>
  <si>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</si>
  <si>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</si>
  <si>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</si>
  <si>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</si>
  <si>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</si>
  <si>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</si>
  <si>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</si>
  <si>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</si>
  <si>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</si>
  <si>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</si>
  <si>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</si>
  <si>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</si>
  <si>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</si>
  <si>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</si>
  <si>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</si>
  <si>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</si>
  <si>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</si>
  <si>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</si>
  <si>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</si>
  <si>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</si>
  <si>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</si>
  <si>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</si>
  <si>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</si>
  <si>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</si>
  <si>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</si>
  <si>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</si>
  <si>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</si>
  <si>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</si>
  <si>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</si>
  <si>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</si>
  <si>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</si>
  <si>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</si>
  <si>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</si>
  <si>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</si>
  <si>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</si>
  <si>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</si>
  <si>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</si>
  <si>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</si>
  <si>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</si>
  <si>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</si>
  <si>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</si>
  <si>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</si>
  <si>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</si>
  <si>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</si>
  <si>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</si>
  <si>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</si>
  <si>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</si>
  <si>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</si>
  <si>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</si>
  <si>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</si>
  <si>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</si>
  <si>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</si>
  <si>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</si>
  <si>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</si>
  <si>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</si>
  <si>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</si>
  <si>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</si>
  <si>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</si>
  <si>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</si>
  <si>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</si>
  <si>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</si>
  <si>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</si>
  <si>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</si>
  <si>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</si>
  <si>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</si>
  <si>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</si>
  <si>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</si>
  <si>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</si>
  <si>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</si>
  <si>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</si>
  <si>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</si>
  <si>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</si>
  <si>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</si>
  <si>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</si>
  <si>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</si>
  <si>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</si>
  <si>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</si>
  <si>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</si>
  <si>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</si>
  <si>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</si>
  <si>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</si>
  <si>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</si>
  <si>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</si>
  <si>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</si>
  <si>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</si>
  <si>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</si>
  <si>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</si>
  <si>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</si>
  <si>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</si>
  <si>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</si>
  <si>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</si>
  <si>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</si>
  <si>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</si>
  <si>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</si>
  <si>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</si>
  <si>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</si>
  <si>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</si>
  <si>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</si>
  <si>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</si>
  <si>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</si>
  <si>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</si>
  <si>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</si>
  <si>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</si>
  <si>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</si>
  <si>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</si>
  <si>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</si>
  <si>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</si>
  <si>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</si>
  <si>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</si>
  <si>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</si>
  <si>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</si>
  <si>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</si>
  <si>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</si>
  <si>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</si>
  <si>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</si>
  <si>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</si>
  <si>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</si>
  <si>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</si>
  <si>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</si>
  <si>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</si>
  <si>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</si>
  <si>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</si>
  <si>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</si>
  <si>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</si>
  <si>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</si>
  <si>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</si>
  <si>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</si>
  <si>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</si>
  <si>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</si>
  <si>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</si>
  <si>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</si>
  <si>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</si>
  <si>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</si>
  <si>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</si>
  <si>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</si>
  <si>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</si>
  <si>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</si>
  <si>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</si>
  <si>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</si>
  <si>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</si>
  <si>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</si>
  <si>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</si>
  <si>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</si>
  <si>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</si>
  <si>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</si>
  <si>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</si>
  <si>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</si>
  <si>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</si>
  <si>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</si>
  <si>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</si>
  <si>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</si>
  <si>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</si>
  <si>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</si>
  <si>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</si>
  <si>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</si>
  <si>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</si>
  <si>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</si>
  <si>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</si>
  <si>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</si>
  <si>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</si>
  <si>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</si>
  <si>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</si>
  <si>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</si>
  <si>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</si>
  <si>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</si>
  <si>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</si>
  <si>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</si>
  <si>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</si>
  <si>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</si>
  <si>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</si>
  <si>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</si>
  <si>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</si>
  <si>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</si>
  <si>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</si>
  <si>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</si>
  <si>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</si>
  <si>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</si>
  <si>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</si>
  <si>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</si>
  <si>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</si>
  <si>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</si>
  <si>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</si>
  <si>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</si>
  <si>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</si>
  <si>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</si>
  <si>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</si>
  <si>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</si>
  <si>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</si>
  <si>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</si>
  <si>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</si>
  <si>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</si>
  <si>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</si>
  <si>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</si>
  <si>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</si>
  <si>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</si>
  <si>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</si>
  <si>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</si>
  <si>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</si>
  <si>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</si>
  <si>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</si>
  <si>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</si>
  <si>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</si>
  <si>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</si>
  <si>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</si>
  <si>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</si>
  <si>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</si>
  <si>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</si>
  <si>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</si>
  <si>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</si>
  <si>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</si>
  <si>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</si>
  <si>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</si>
  <si>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</si>
  <si>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</si>
  <si>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</si>
  <si>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</si>
  <si>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</si>
  <si>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</si>
  <si>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</si>
  <si>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</si>
  <si>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</si>
  <si>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</si>
  <si>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</si>
  <si>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</si>
  <si>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</si>
  <si>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</si>
  <si>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</si>
  <si>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</si>
  <si>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</si>
  <si>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</si>
  <si>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</si>
  <si>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</si>
  <si>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</si>
  <si>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</si>
  <si>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</si>
  <si>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</si>
  <si>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</si>
  <si>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</si>
  <si>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</si>
  <si>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</si>
  <si>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</si>
  <si>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</si>
  <si>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</si>
  <si>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</si>
  <si>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</si>
  <si>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</si>
  <si>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</si>
  <si>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</si>
  <si>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</si>
  <si>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</si>
  <si>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</si>
  <si>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</si>
  <si>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</si>
  <si>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</si>
  <si>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</si>
  <si>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</si>
  <si>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</si>
  <si>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</si>
  <si>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</si>
  <si>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</si>
  <si>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</si>
  <si>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</si>
  <si>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</si>
  <si>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</si>
  <si>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</si>
  <si>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</si>
  <si>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</si>
  <si>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</si>
  <si>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</si>
  <si>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</si>
  <si>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</si>
  <si>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</si>
  <si>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</si>
  <si>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</si>
  <si>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</si>
  <si>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</si>
  <si>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</si>
  <si>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</si>
  <si>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</si>
  <si>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</si>
  <si>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</si>
  <si>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</si>
  <si>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</si>
  <si>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</si>
  <si>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</si>
  <si>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</si>
  <si>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</si>
  <si>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</si>
  <si>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</si>
  <si>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</si>
  <si>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</si>
  <si>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</si>
  <si>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</si>
  <si>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</si>
  <si>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</si>
  <si>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</si>
  <si>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</si>
  <si>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</si>
  <si>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</si>
  <si>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</si>
  <si>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</si>
  <si>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</si>
  <si>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</si>
  <si>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</si>
  <si>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</si>
  <si>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</si>
  <si>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</si>
  <si>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</si>
  <si>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</si>
  <si>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</si>
  <si>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</si>
  <si>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</si>
  <si>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</si>
  <si>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</si>
  <si>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</si>
  <si>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</si>
  <si>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</si>
  <si>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</si>
  <si>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</si>
  <si>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</si>
  <si>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</si>
  <si>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</si>
  <si>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</si>
  <si>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</si>
  <si>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</si>
  <si>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</si>
  <si>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</si>
  <si>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</si>
  <si>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</si>
  <si>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</si>
  <si>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</si>
  <si>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</si>
  <si>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</si>
  <si>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</si>
  <si>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</si>
  <si>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</si>
  <si>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</si>
  <si>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</si>
  <si>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</si>
  <si>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</si>
  <si>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</si>
  <si>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</si>
  <si>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</si>
  <si>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</si>
  <si>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</si>
  <si>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</si>
  <si>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</si>
  <si>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</si>
  <si>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</si>
  <si>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</si>
  <si>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</si>
  <si>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</si>
  <si>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</si>
  <si>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</si>
  <si>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</si>
  <si>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</si>
  <si>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</si>
  <si>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</si>
  <si>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</si>
  <si>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</si>
  <si>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</si>
  <si>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</si>
  <si>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</si>
  <si>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</si>
  <si>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</si>
  <si>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</si>
  <si>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</si>
  <si>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</si>
  <si>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</si>
  <si>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</si>
  <si>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</si>
  <si>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</si>
  <si>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</si>
  <si>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</si>
  <si>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</si>
  <si>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</si>
  <si>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</si>
  <si>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</si>
  <si>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</si>
  <si>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</si>
  <si>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</si>
  <si>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</si>
  <si>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</si>
  <si>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</si>
  <si>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</si>
  <si>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</si>
  <si>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</si>
  <si>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</si>
  <si>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</si>
  <si>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</si>
  <si>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</si>
  <si>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</si>
  <si>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</si>
  <si>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</si>
  <si>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</si>
  <si>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</si>
  <si>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</si>
  <si>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</si>
  <si>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</si>
  <si>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</si>
  <si>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</si>
  <si>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</si>
  <si>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</si>
  <si>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</si>
  <si>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</si>
  <si>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</si>
  <si>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</si>
  <si>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</si>
  <si>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</si>
  <si>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</si>
  <si>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</si>
  <si>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</si>
  <si>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</si>
  <si>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</si>
  <si>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</si>
  <si>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</si>
  <si>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</si>
  <si>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</si>
  <si>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</si>
  <si>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</si>
  <si>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</si>
  <si>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</si>
  <si>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</si>
  <si>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</si>
  <si>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</si>
  <si>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</si>
  <si>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</si>
  <si>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</si>
  <si>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</si>
  <si>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</si>
  <si>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</si>
  <si>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</si>
  <si>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</si>
  <si>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</si>
  <si>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</si>
  <si>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</si>
  <si>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</si>
  <si>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</si>
  <si>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</si>
  <si>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</si>
  <si>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</si>
  <si>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</si>
  <si>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</si>
  <si>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</si>
  <si>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</si>
  <si>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</si>
  <si>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</si>
  <si>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</si>
  <si>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</si>
  <si>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</si>
  <si>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</si>
  <si>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</si>
  <si>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</si>
  <si>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</si>
  <si>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</si>
  <si>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</si>
  <si>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</si>
  <si>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</si>
  <si>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</si>
  <si>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</si>
  <si>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</si>
  <si>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</si>
  <si>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</si>
  <si>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</si>
  <si>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</si>
  <si>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</si>
  <si>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</si>
  <si>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</si>
  <si>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</si>
  <si>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</si>
  <si>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</si>
  <si>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</si>
  <si>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</si>
  <si>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</si>
  <si>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</si>
  <si>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</si>
  <si>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</si>
  <si>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</si>
  <si>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</si>
  <si>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</si>
  <si>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</si>
  <si>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</si>
  <si>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</si>
  <si>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</si>
  <si>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</si>
  <si>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</si>
  <si>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</si>
  <si>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</si>
  <si>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</si>
  <si>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</si>
  <si>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</si>
  <si>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</si>
  <si>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</si>
  <si>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</si>
  <si>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</si>
  <si>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</si>
  <si>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</si>
  <si>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</si>
  <si>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</si>
  <si>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</si>
  <si>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</si>
  <si>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</si>
  <si>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</si>
  <si>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</si>
  <si>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</si>
  <si>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</si>
  <si>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</si>
  <si>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</si>
  <si>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</si>
  <si>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</si>
  <si>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</si>
  <si>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</si>
  <si>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</si>
  <si>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</si>
  <si>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</si>
  <si>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</si>
  <si>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</si>
  <si>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</si>
  <si>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</si>
  <si>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</si>
  <si>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</si>
  <si>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</si>
  <si>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</si>
  <si>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</si>
  <si>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</si>
  <si>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</si>
  <si>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</si>
  <si>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</si>
  <si>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</si>
  <si>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</si>
  <si>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</si>
  <si>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</si>
  <si>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</si>
  <si>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</si>
  <si>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</si>
  <si>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</si>
  <si>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</si>
  <si>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</si>
  <si>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</si>
  <si>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</si>
  <si>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</si>
  <si>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</si>
  <si>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</si>
  <si>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</si>
  <si>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</si>
  <si>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</si>
  <si>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</si>
  <si>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</si>
  <si>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</si>
  <si>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</si>
  <si>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</si>
  <si>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</si>
  <si>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</si>
  <si>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</si>
  <si>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</si>
  <si>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</si>
  <si>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</si>
  <si>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</si>
  <si>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</si>
  <si>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</si>
  <si>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</si>
  <si>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</si>
  <si>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</si>
  <si>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</si>
  <si>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</si>
  <si>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</si>
  <si>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</si>
  <si>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</si>
  <si>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</si>
  <si>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</si>
  <si>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</si>
  <si>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</si>
  <si>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</si>
  <si>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</si>
  <si>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</si>
  <si>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</si>
  <si>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</si>
  <si>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</si>
  <si>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</si>
  <si>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</si>
  <si>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</si>
  <si>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</si>
  <si>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</si>
  <si>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</si>
  <si>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</si>
  <si>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</si>
  <si>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</si>
  <si>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</si>
  <si>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</si>
  <si>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</si>
  <si>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</si>
  <si>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</si>
  <si>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</si>
  <si>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</si>
  <si>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</si>
  <si>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</si>
  <si>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</si>
  <si>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</si>
  <si>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</si>
  <si>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</si>
  <si>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</si>
  <si>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</si>
  <si>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</si>
  <si>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</si>
  <si>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</si>
  <si>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</si>
  <si>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</si>
  <si>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</si>
  <si>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</si>
  <si>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</si>
  <si>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</si>
  <si>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</si>
  <si>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</si>
  <si>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</si>
  <si>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</si>
  <si>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</si>
  <si>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</si>
  <si>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</si>
  <si>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</si>
  <si>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</si>
  <si>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</si>
  <si>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</si>
  <si>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</si>
  <si>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</si>
  <si>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</si>
  <si>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</si>
  <si>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</si>
  <si>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</si>
  <si>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</si>
  <si>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</si>
  <si>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</si>
  <si>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</si>
  <si>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</si>
  <si>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</si>
  <si>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</si>
  <si>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</si>
  <si>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</si>
  <si>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</si>
  <si>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</si>
  <si>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</si>
  <si>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</si>
  <si>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</si>
  <si>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</si>
  <si>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</si>
  <si>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</si>
  <si>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</si>
  <si>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</si>
  <si>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</si>
  <si>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</si>
  <si>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</si>
  <si>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</si>
  <si>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</si>
  <si>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</si>
  <si>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</si>
  <si>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</si>
  <si>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</si>
  <si>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</si>
  <si>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</si>
  <si>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</si>
  <si>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</si>
  <si>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</si>
  <si>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</si>
  <si>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</si>
  <si>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</si>
  <si>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</si>
  <si>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</si>
  <si>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</si>
  <si>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</si>
  <si>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</si>
  <si>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</si>
  <si>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</si>
  <si>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</si>
  <si>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</si>
  <si>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</si>
  <si>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</si>
  <si>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</si>
  <si>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</si>
  <si>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</si>
  <si>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</si>
  <si>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</si>
  <si>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</si>
  <si>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</si>
  <si>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</si>
  <si>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</si>
  <si>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</si>
  <si>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</si>
  <si>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</si>
  <si>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</si>
  <si>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</si>
  <si>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</si>
  <si>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</si>
  <si>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</si>
  <si>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</si>
  <si>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</si>
  <si>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</si>
  <si>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</si>
  <si>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</si>
  <si>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</si>
  <si>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</si>
  <si>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</si>
  <si>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</si>
  <si>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</si>
  <si>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</si>
  <si>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</si>
  <si>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</si>
  <si>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</si>
  <si>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</si>
  <si>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</si>
  <si>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</si>
  <si>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</si>
  <si>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</si>
  <si>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</si>
  <si>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</si>
  <si>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</si>
  <si>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</si>
  <si>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</si>
  <si>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</si>
  <si>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</si>
  <si>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</si>
  <si>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</si>
  <si>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</si>
  <si>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</si>
  <si>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</si>
  <si>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</si>
  <si>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</si>
  <si>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</si>
  <si>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</si>
  <si>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</si>
  <si>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</si>
  <si>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</si>
  <si>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</si>
  <si>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</si>
  <si>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</si>
  <si>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</si>
  <si>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</si>
  <si>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</si>
  <si>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</si>
  <si>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</si>
  <si>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</si>
  <si>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</si>
  <si>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</si>
  <si>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</si>
  <si>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</si>
  <si>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</si>
  <si>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</si>
  <si>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</si>
  <si>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</si>
  <si>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</si>
  <si>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</si>
  <si>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</si>
  <si>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</si>
  <si>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</si>
  <si>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</si>
  <si>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</si>
  <si>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</si>
  <si>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</si>
  <si>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</si>
  <si>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</si>
  <si>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</si>
  <si>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</si>
  <si>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</si>
  <si>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</si>
  <si>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</si>
  <si>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</si>
  <si>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</si>
  <si>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</si>
  <si>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</si>
  <si>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</si>
  <si>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</si>
  <si>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</si>
  <si>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</si>
  <si>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</si>
  <si>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</si>
  <si>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</si>
  <si>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</si>
  <si>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</si>
  <si>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</si>
  <si>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</si>
  <si>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</si>
  <si>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</si>
  <si>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</si>
  <si>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</si>
  <si>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</si>
  <si>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</si>
  <si>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</si>
  <si>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</si>
  <si>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</si>
  <si>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</si>
  <si>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</si>
  <si>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</si>
  <si>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</si>
  <si>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</si>
  <si>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</si>
  <si>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</si>
  <si>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</si>
  <si>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</si>
  <si>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</si>
  <si>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</si>
  <si>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</si>
  <si>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</si>
  <si>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</si>
  <si>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</si>
  <si>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</si>
  <si>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</si>
  <si>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</si>
  <si>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</si>
  <si>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</si>
  <si>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</si>
  <si>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</si>
  <si>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</si>
  <si>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</si>
  <si>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</si>
  <si>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</si>
  <si>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</si>
  <si>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</si>
  <si>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</si>
  <si>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</si>
  <si>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</si>
  <si>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</si>
  <si>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</si>
  <si>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</si>
  <si>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</si>
  <si>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</si>
  <si>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</si>
  <si>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</si>
  <si>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</si>
  <si>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</si>
  <si>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</si>
  <si>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</si>
  <si>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</si>
  <si>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</si>
  <si>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</si>
  <si>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</si>
  <si>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</si>
  <si>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</si>
  <si>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</si>
  <si>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</si>
  <si>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</si>
  <si>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</si>
  <si>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</si>
  <si>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</si>
  <si>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</si>
  <si>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</si>
  <si>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</si>
  <si>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</si>
  <si>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</si>
  <si>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</si>
  <si>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</si>
  <si>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</si>
  <si>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</si>
  <si>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</si>
  <si>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</si>
  <si>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</si>
  <si>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</si>
  <si>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</si>
  <si>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</si>
  <si>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</si>
  <si>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</si>
  <si>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</si>
  <si>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</si>
  <si>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</si>
  <si>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</si>
  <si>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</si>
  <si>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</si>
  <si>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</si>
  <si>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</si>
  <si>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</si>
  <si>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</si>
  <si>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</si>
  <si>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</si>
  <si>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</si>
  <si>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</si>
  <si>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</si>
  <si>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</si>
  <si>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</si>
  <si>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</si>
  <si>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</si>
  <si>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</si>
  <si>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</si>
  <si>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</si>
  <si>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</si>
  <si>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</si>
  <si>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</si>
  <si>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</si>
  <si>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</si>
  <si>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</si>
  <si>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</si>
  <si>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</si>
  <si>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</si>
  <si>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</si>
  <si>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</si>
  <si>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</si>
  <si>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</si>
  <si>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</si>
  <si>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</si>
  <si>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</si>
  <si>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</si>
  <si>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</si>
  <si>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</si>
  <si>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</si>
  <si>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</si>
  <si>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</si>
  <si>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</si>
  <si>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</si>
  <si>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</si>
  <si>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</si>
  <si>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</si>
  <si>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</si>
  <si>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</si>
  <si>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</si>
  <si>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</si>
  <si>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</si>
  <si>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</si>
  <si>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</si>
  <si>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</si>
  <si>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</si>
  <si>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</si>
  <si>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</si>
  <si>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</si>
  <si>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</si>
  <si>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</si>
  <si>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</si>
  <si>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</si>
  <si>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</si>
  <si>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</si>
  <si>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</si>
  <si>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</si>
  <si>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</si>
  <si>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</si>
  <si>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</si>
  <si>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</si>
  <si>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</si>
  <si>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</si>
  <si>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</si>
  <si>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</si>
  <si>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</si>
  <si>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</si>
  <si>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</si>
  <si>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</si>
  <si>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</si>
  <si>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</si>
  <si>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</si>
  <si>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</si>
  <si>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</si>
  <si>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</si>
  <si>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</si>
  <si>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</si>
  <si>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</si>
  <si>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</si>
  <si>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</si>
  <si>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</si>
  <si>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</si>
  <si>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</si>
  <si>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</si>
  <si>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</si>
  <si>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</si>
  <si>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</si>
  <si>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</si>
  <si>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</si>
  <si>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</si>
  <si>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</si>
  <si>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</si>
  <si>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</si>
  <si>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</si>
  <si>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</si>
  <si>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</si>
  <si>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</si>
  <si>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</si>
  <si>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</si>
  <si>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</si>
  <si>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</si>
  <si>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</si>
  <si>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</si>
  <si>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</si>
  <si>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</si>
  <si>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</si>
  <si>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</si>
  <si>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</si>
  <si>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</si>
  <si>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</si>
  <si>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</si>
  <si>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</si>
  <si>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</si>
  <si>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</si>
  <si>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</si>
  <si>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</si>
  <si>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</si>
  <si>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</si>
  <si>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</si>
  <si>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</si>
  <si>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</si>
  <si>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</si>
  <si>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</si>
  <si>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</si>
  <si>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</si>
  <si>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</si>
  <si>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</si>
  <si>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</si>
  <si>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</si>
  <si>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</si>
  <si>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</si>
  <si>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</si>
  <si>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</si>
  <si>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</si>
  <si>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</si>
  <si>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</si>
  <si>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</si>
  <si>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</si>
  <si>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</si>
  <si>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</si>
  <si>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</si>
  <si>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</si>
  <si>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</si>
  <si>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</si>
  <si>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</si>
  <si>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</si>
  <si>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</si>
  <si>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</si>
  <si>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</si>
  <si>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</si>
  <si>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</si>
  <si>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</si>
  <si>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</si>
  <si>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</si>
  <si>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</si>
  <si>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</si>
  <si>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</si>
  <si>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</si>
  <si>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</si>
  <si>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</si>
  <si>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</si>
  <si>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</si>
  <si>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</si>
  <si>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</si>
  <si>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</si>
  <si>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</si>
  <si>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</si>
  <si>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</si>
  <si>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</si>
  <si>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</si>
  <si>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</si>
  <si>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</si>
  <si>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</si>
  <si>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</si>
  <si>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</si>
  <si>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</si>
  <si>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</si>
  <si>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</si>
  <si>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</si>
  <si>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</si>
  <si>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</si>
  <si>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</si>
  <si>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</si>
  <si>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</si>
  <si>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</si>
  <si>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</si>
  <si>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</si>
  <si>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</si>
  <si>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</si>
  <si>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</si>
  <si>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</si>
  <si>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</si>
  <si>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</si>
  <si>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</si>
  <si>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</si>
  <si>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</si>
  <si>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</si>
  <si>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</si>
  <si>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</si>
  <si>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</si>
  <si>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</si>
  <si>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</si>
  <si>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</si>
  <si>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</si>
  <si>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</si>
  <si>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</si>
  <si>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</si>
  <si>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</si>
  <si>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</si>
  <si>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</si>
  <si>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</si>
  <si>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</si>
  <si>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</si>
  <si>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</si>
  <si>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</si>
  <si>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</si>
  <si>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</si>
  <si>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</si>
  <si>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</si>
  <si>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</si>
  <si>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</si>
  <si>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</si>
  <si>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</si>
  <si>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</si>
  <si>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</si>
  <si>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</si>
  <si>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</si>
  <si>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</si>
  <si>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</si>
  <si>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</si>
  <si>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</si>
  <si>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</si>
  <si>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</si>
  <si>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</si>
  <si>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</si>
  <si>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</si>
  <si>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</si>
  <si>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</si>
  <si>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</si>
  <si>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</si>
  <si>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</si>
  <si>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</si>
  <si>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</si>
  <si>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</si>
  <si>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</si>
  <si>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</si>
  <si>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</si>
  <si>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</si>
  <si>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</si>
  <si>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</si>
  <si>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</si>
  <si>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</si>
  <si>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</si>
  <si>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</si>
  <si>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</si>
  <si>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</si>
  <si>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</si>
  <si>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</si>
  <si>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</si>
  <si>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</si>
  <si>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</si>
  <si>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</si>
  <si>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</si>
  <si>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</si>
  <si>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</si>
  <si>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</si>
  <si>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</si>
  <si>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</si>
  <si>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</si>
  <si>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</si>
  <si>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</si>
  <si>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</si>
  <si>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</si>
  <si>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</si>
  <si>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</si>
  <si>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</si>
  <si>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</si>
  <si>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</si>
  <si>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</si>
  <si>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</si>
  <si>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</si>
  <si>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</si>
  <si>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</si>
  <si>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</si>
  <si>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</si>
  <si>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</si>
  <si>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</si>
  <si>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</si>
  <si>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</si>
  <si>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</si>
  <si>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</si>
  <si>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</si>
  <si>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</si>
  <si>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</si>
  <si>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</si>
  <si>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</si>
  <si>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</si>
  <si>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</si>
  <si>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</si>
  <si>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</si>
  <si>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</si>
  <si>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</si>
  <si>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</si>
  <si>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</si>
  <si>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</si>
  <si>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</si>
  <si>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</si>
  <si>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</si>
  <si>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</si>
  <si>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</si>
  <si>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</si>
  <si>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</si>
  <si>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</si>
  <si>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</si>
  <si>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</si>
  <si>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</si>
  <si>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</si>
  <si>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</si>
  <si>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</si>
  <si>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</si>
  <si>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</si>
  <si>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</si>
  <si>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</si>
  <si>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</si>
  <si>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</si>
  <si>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</si>
  <si>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</si>
  <si>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</si>
  <si>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</si>
  <si>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</si>
  <si>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</si>
  <si>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</si>
  <si>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</si>
  <si>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</si>
  <si>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</si>
  <si>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</si>
  <si>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</si>
  <si>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</si>
  <si>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</si>
  <si>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</si>
  <si>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</si>
  <si>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</si>
  <si>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</si>
  <si>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</si>
  <si>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</si>
  <si>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</si>
  <si>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</si>
  <si>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</si>
  <si>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</si>
  <si>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</si>
  <si>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</si>
  <si>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</si>
  <si>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</si>
  <si>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</si>
  <si>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</si>
  <si>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</si>
  <si>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</si>
  <si>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</si>
  <si>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</si>
  <si>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</si>
  <si>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</si>
  <si>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</si>
  <si>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</si>
  <si>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</si>
  <si>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</si>
  <si>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</si>
  <si>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</si>
  <si>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</si>
  <si>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</si>
  <si>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</si>
  <si>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</si>
  <si>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</si>
  <si>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</si>
  <si>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</si>
  <si>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</si>
  <si>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</si>
  <si>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</si>
  <si>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</si>
  <si>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</si>
  <si>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</si>
  <si>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</si>
  <si>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</si>
  <si>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</si>
  <si>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</si>
  <si>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</si>
  <si>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</si>
  <si>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</si>
  <si>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</si>
  <si>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</si>
  <si>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</si>
  <si>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</si>
  <si>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</si>
  <si>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</si>
  <si>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</si>
  <si>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</si>
  <si>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</si>
  <si>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</si>
  <si>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</si>
  <si>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</si>
  <si>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</si>
  <si>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</si>
  <si>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</si>
  <si>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</si>
  <si>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</si>
  <si>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</si>
  <si>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</si>
  <si>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</si>
  <si>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</si>
  <si>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</si>
  <si>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</si>
  <si>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</si>
  <si>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</si>
  <si>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</si>
  <si>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</si>
  <si>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</si>
  <si>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</si>
  <si>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</si>
  <si>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</si>
  <si>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</si>
  <si>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</si>
  <si>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</si>
  <si>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</si>
  <si>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</si>
  <si>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</si>
  <si>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</si>
  <si>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</si>
  <si>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</si>
  <si>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</si>
  <si>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</si>
  <si>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</si>
  <si>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</si>
  <si>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</si>
  <si>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</si>
  <si>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</si>
  <si>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</si>
  <si>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</si>
  <si>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</si>
  <si>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</si>
  <si>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</si>
  <si>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</si>
  <si>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</si>
  <si>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</si>
  <si>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</si>
  <si>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</si>
  <si>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</si>
  <si>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</si>
  <si>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</si>
  <si>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</si>
  <si>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</si>
  <si>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</si>
  <si>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</si>
  <si>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</si>
  <si>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</si>
  <si>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</si>
  <si>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</si>
  <si>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</si>
  <si>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</si>
  <si>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</si>
  <si>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</si>
  <si>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</si>
  <si>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</si>
  <si>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</si>
  <si>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</si>
  <si>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</si>
  <si>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</si>
  <si>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</si>
  <si>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</si>
  <si>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</si>
  <si>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</si>
  <si>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</si>
  <si>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</si>
  <si>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</si>
  <si>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</si>
  <si>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</si>
  <si>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</si>
  <si>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</si>
  <si>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</si>
  <si>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</si>
  <si>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</si>
  <si>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</si>
  <si>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</si>
  <si>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</si>
  <si>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</si>
  <si>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</si>
  <si>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</si>
  <si>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</si>
  <si>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</si>
  <si>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</si>
  <si>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</si>
  <si>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</si>
  <si>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</si>
  <si>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</si>
  <si>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</si>
  <si>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</si>
  <si>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</si>
  <si>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</si>
  <si>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</si>
  <si>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</si>
  <si>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</si>
  <si>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</si>
  <si>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</si>
  <si>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</si>
  <si>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</si>
  <si>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</si>
  <si>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</si>
  <si>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</si>
  <si>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</si>
  <si>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</si>
  <si>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</si>
  <si>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</si>
  <si>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</si>
  <si>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</si>
  <si>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</si>
  <si>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</si>
  <si>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</si>
  <si>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</si>
  <si>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</si>
  <si>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</si>
  <si>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</si>
  <si>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</si>
  <si>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</si>
  <si>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</si>
  <si>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</si>
  <si>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</si>
  <si>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</si>
  <si>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</si>
  <si>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</si>
  <si>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</si>
  <si>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</si>
  <si>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</si>
  <si>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</si>
  <si>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</si>
  <si>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</si>
  <si>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</si>
  <si>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</si>
  <si>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</si>
  <si>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</si>
  <si>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</si>
  <si>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</si>
  <si>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</si>
  <si>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</si>
  <si>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</si>
  <si>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</si>
  <si>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</si>
  <si>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</si>
  <si>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</si>
  <si>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</si>
  <si>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</si>
  <si>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</si>
  <si>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</si>
  <si>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</si>
  <si>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</si>
  <si>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</si>
  <si>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</si>
  <si>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</si>
  <si>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</si>
  <si>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</si>
  <si>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</si>
  <si>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</si>
  <si>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</si>
  <si>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</si>
  <si>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</si>
  <si>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</si>
  <si>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</si>
  <si>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</si>
  <si>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</si>
  <si>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</si>
  <si>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</si>
  <si>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</si>
  <si>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</si>
  <si>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</si>
  <si>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</si>
  <si>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</si>
  <si>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</si>
  <si>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</si>
  <si>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</si>
  <si>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</si>
  <si>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</si>
  <si>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</si>
  <si>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</si>
  <si>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</si>
  <si>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</si>
  <si>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</si>
  <si>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</si>
  <si>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</si>
  <si>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</si>
  <si>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</si>
  <si>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</si>
  <si>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</si>
  <si>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</si>
  <si>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</si>
  <si>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</si>
  <si>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</si>
  <si>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</si>
  <si>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</si>
  <si>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</si>
  <si>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</si>
  <si>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</si>
  <si>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</si>
  <si>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</si>
  <si>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</si>
  <si>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</si>
  <si>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</si>
  <si>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</si>
  <si>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</si>
  <si>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</si>
  <si>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</si>
  <si>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</si>
  <si>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</si>
  <si>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</si>
  <si>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</si>
  <si>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</si>
  <si>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</si>
  <si>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</si>
  <si>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</si>
  <si>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</si>
  <si>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</si>
  <si>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</si>
  <si>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</si>
  <si>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</si>
  <si>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</si>
  <si>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</si>
  <si>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</si>
  <si>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</si>
  <si>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</si>
  <si>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</si>
  <si>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</si>
  <si>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</si>
  <si>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</si>
  <si>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</si>
  <si>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</si>
  <si>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</si>
  <si>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</si>
  <si>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</si>
  <si>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</si>
  <si>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</si>
  <si>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</si>
  <si>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</si>
  <si>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</si>
  <si>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</si>
  <si>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</si>
  <si>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</si>
  <si>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</si>
  <si>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</si>
  <si>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</si>
  <si>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</si>
  <si>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</si>
  <si>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</si>
  <si>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</si>
  <si>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</si>
  <si>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</si>
  <si>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</si>
  <si>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</si>
  <si>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</si>
  <si>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</si>
  <si>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</si>
  <si>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</si>
  <si>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</si>
  <si>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</si>
  <si>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</si>
  <si>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</si>
  <si>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</si>
  <si>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</si>
  <si>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</si>
  <si>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</si>
  <si>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</si>
  <si>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</si>
  <si>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</si>
  <si>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</si>
  <si>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</si>
  <si>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</si>
  <si>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</si>
  <si>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</si>
  <si>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</si>
  <si>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</si>
  <si>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</si>
  <si>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</si>
  <si>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</si>
  <si>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</si>
  <si>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</si>
  <si>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</si>
  <si>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</si>
  <si>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</si>
  <si>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</si>
  <si>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</si>
  <si>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</si>
  <si>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</si>
  <si>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</si>
  <si>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</si>
  <si>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</si>
  <si>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</si>
  <si>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</si>
  <si>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</si>
  <si>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</si>
  <si>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</si>
  <si>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</si>
  <si>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</si>
  <si>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</si>
  <si>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</si>
  <si>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</si>
  <si>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</si>
  <si>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</si>
  <si>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</si>
  <si>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</si>
  <si>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</si>
  <si>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</si>
  <si>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</si>
  <si>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</si>
  <si>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</si>
  <si>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</si>
  <si>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</si>
  <si>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</si>
  <si>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</si>
  <si>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</si>
  <si>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</si>
  <si>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</si>
  <si>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</si>
  <si>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</si>
  <si>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</si>
  <si>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</si>
  <si>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</si>
  <si>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</si>
  <si>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</si>
  <si>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</si>
  <si>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</si>
  <si>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</si>
  <si>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</si>
  <si>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</si>
  <si>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</si>
  <si>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</si>
  <si>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</si>
  <si>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</si>
  <si>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</si>
  <si>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</si>
  <si>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</si>
  <si>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</si>
  <si>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</si>
  <si>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</si>
  <si>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</si>
  <si>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</si>
  <si>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</si>
  <si>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</si>
  <si>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</si>
  <si>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</si>
  <si>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</si>
  <si>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</si>
  <si>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</si>
  <si>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</si>
  <si>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</si>
  <si>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</si>
  <si>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</si>
  <si>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</si>
  <si>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</si>
  <si>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</si>
  <si>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</si>
  <si>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</si>
  <si>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</si>
  <si>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</si>
  <si>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</si>
  <si>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</si>
  <si>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</si>
  <si>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</si>
  <si>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</si>
  <si>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</si>
  <si>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</si>
  <si>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</si>
  <si>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</si>
  <si>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</si>
  <si>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</si>
  <si>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</si>
  <si>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</si>
  <si>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</si>
  <si>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</si>
  <si>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</si>
  <si>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</si>
  <si>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</si>
  <si>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</si>
  <si>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</si>
  <si>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</si>
  <si>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</si>
  <si>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</si>
  <si>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</si>
  <si>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</si>
  <si>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</si>
  <si>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</si>
  <si>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</si>
  <si>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</si>
  <si>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</si>
  <si>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</si>
  <si>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</si>
  <si>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</si>
  <si>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</si>
  <si>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</si>
  <si>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</si>
  <si>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</si>
  <si>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</si>
  <si>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</si>
  <si>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</si>
  <si>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</si>
  <si>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</si>
  <si>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</si>
  <si>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</si>
  <si>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</si>
  <si>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</si>
  <si>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</si>
  <si>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</si>
  <si>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</si>
  <si>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</si>
  <si>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</si>
  <si>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</si>
  <si>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</si>
  <si>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</si>
  <si>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</si>
  <si>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</si>
  <si>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</si>
  <si>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</si>
  <si>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</si>
  <si>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</si>
  <si>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</si>
  <si>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</si>
  <si>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</si>
  <si>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</si>
  <si>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</si>
  <si>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</si>
  <si>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</si>
  <si>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</si>
  <si>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</si>
  <si>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</si>
  <si>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</si>
  <si>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</si>
  <si>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</si>
  <si>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</si>
  <si>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</si>
  <si>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</si>
  <si>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</si>
  <si>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</si>
  <si>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</si>
  <si>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</si>
  <si>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</si>
  <si>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</si>
  <si>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</si>
  <si>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</si>
  <si>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</si>
  <si>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</si>
  <si>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</si>
  <si>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</si>
  <si>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</si>
  <si>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</si>
  <si>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</si>
  <si>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</si>
  <si>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</si>
  <si>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</si>
  <si>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</si>
  <si>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</si>
  <si>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</si>
  <si>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</si>
  <si>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</si>
  <si>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</si>
  <si>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</si>
  <si>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</si>
  <si>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</si>
  <si>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</si>
  <si>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</si>
  <si>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</si>
  <si>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</si>
  <si>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</si>
  <si>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</si>
  <si>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</si>
  <si>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</si>
  <si>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</si>
  <si>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</si>
  <si>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</si>
  <si>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</si>
  <si>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</si>
  <si>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</si>
  <si>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</si>
  <si>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</si>
  <si>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</si>
  <si>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</si>
  <si>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</si>
  <si>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</si>
  <si>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</si>
  <si>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</si>
  <si>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</si>
  <si>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</si>
  <si>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</si>
  <si>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</si>
  <si>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</si>
  <si>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</si>
  <si>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</si>
  <si>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</si>
  <si>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</si>
  <si>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</si>
  <si>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</si>
  <si>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</si>
  <si>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</si>
  <si>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</si>
  <si>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</si>
  <si>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</si>
  <si>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</si>
  <si>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</si>
  <si>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</si>
  <si>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</si>
  <si>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</si>
  <si>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</si>
  <si>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</si>
  <si>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</si>
  <si>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</si>
  <si>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</si>
  <si>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</si>
  <si>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</si>
  <si>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</si>
  <si>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</si>
  <si>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</si>
  <si>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</si>
  <si>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</si>
  <si>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</si>
  <si>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</si>
  <si>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</si>
  <si>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</si>
  <si>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</si>
  <si>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</si>
  <si>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</si>
  <si>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</si>
  <si>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</si>
  <si>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</si>
  <si>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</si>
  <si>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</si>
  <si>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</si>
  <si>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</si>
  <si>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</si>
  <si>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</si>
  <si>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</si>
  <si>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</si>
  <si>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</si>
  <si>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</si>
  <si>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</si>
  <si>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</si>
  <si>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</si>
  <si>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</si>
  <si>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</si>
  <si>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</si>
  <si>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</si>
  <si>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</si>
  <si>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</si>
  <si>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</si>
  <si>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</si>
  <si>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</si>
  <si>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</si>
  <si>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</si>
  <si>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</si>
  <si>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</si>
  <si>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</si>
  <si>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</si>
  <si>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</si>
  <si>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</si>
  <si>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</si>
  <si>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</si>
  <si>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</si>
  <si>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</si>
  <si>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</si>
  <si>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</si>
  <si>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</si>
  <si>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</si>
  <si>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</si>
  <si>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</si>
  <si>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</si>
  <si>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</si>
  <si>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</si>
  <si>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</si>
  <si>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</si>
  <si>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</si>
  <si>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</si>
  <si>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</si>
  <si>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</si>
  <si>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</si>
  <si>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</si>
  <si>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</si>
  <si>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</si>
  <si>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</si>
  <si>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</si>
  <si>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</si>
  <si>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</si>
  <si>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</si>
  <si>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</si>
  <si>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</si>
  <si>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</si>
  <si>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</si>
  <si>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</si>
  <si>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</si>
  <si>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</si>
  <si>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</si>
  <si>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</si>
  <si>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</si>
  <si>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</si>
  <si>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</si>
  <si>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</si>
  <si>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</si>
  <si>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</si>
  <si>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</si>
  <si>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</si>
  <si>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</si>
  <si>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</si>
  <si>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</si>
  <si>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</si>
  <si>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</si>
  <si>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</si>
  <si>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</si>
  <si>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</si>
  <si>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</si>
  <si>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</si>
  <si>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</si>
  <si>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</si>
  <si>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</si>
  <si>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</si>
  <si>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</si>
  <si>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</si>
  <si>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</si>
  <si>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</si>
  <si>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</si>
  <si>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</si>
  <si>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</si>
  <si>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</si>
  <si>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</si>
  <si>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</si>
  <si>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</si>
  <si>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</si>
  <si>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</si>
  <si>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</si>
  <si>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</si>
  <si>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</si>
  <si>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</si>
  <si>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</si>
  <si>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</si>
  <si>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</si>
  <si>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</si>
  <si>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</si>
  <si>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</si>
  <si>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</si>
  <si>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</si>
  <si>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</si>
  <si>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</si>
  <si>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</si>
  <si>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</si>
  <si>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</si>
  <si>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</si>
  <si>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</si>
  <si>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</si>
  <si>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</si>
  <si>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</si>
  <si>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</si>
  <si>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</si>
  <si>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</si>
  <si>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</si>
  <si>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</si>
  <si>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</si>
  <si>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</si>
  <si>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</si>
  <si>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</si>
  <si>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</si>
  <si>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</si>
  <si>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</si>
  <si>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</si>
  <si>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</si>
  <si>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</si>
  <si>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</si>
  <si>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</si>
  <si>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</si>
  <si>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</si>
  <si>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</si>
  <si>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</si>
  <si>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</si>
  <si>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</si>
  <si>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</si>
  <si>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</si>
  <si>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</si>
  <si>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</si>
  <si>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</si>
  <si>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</si>
  <si>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</si>
  <si>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</si>
  <si>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</si>
  <si>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</si>
  <si>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</si>
  <si>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</si>
  <si>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</si>
  <si>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</si>
  <si>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</si>
  <si>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</si>
  <si>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</si>
  <si>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</si>
  <si>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</si>
  <si>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</si>
  <si>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</si>
  <si>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</si>
  <si>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</si>
  <si>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</si>
  <si>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</si>
  <si>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</si>
  <si>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</si>
  <si>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</si>
  <si>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</si>
  <si>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</si>
  <si>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</si>
  <si>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</si>
  <si>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</si>
  <si>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</si>
  <si>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</si>
  <si>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</si>
  <si>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</si>
  <si>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</si>
  <si>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</si>
  <si>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</si>
  <si>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</si>
  <si>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</si>
  <si>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</si>
  <si>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</si>
  <si>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</si>
  <si>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</si>
  <si>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</si>
  <si>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</si>
  <si>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</si>
  <si>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</si>
  <si>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</si>
  <si>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</si>
  <si>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</si>
  <si>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</si>
  <si>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</si>
  <si>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</si>
  <si>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</si>
  <si>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</si>
  <si>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</si>
  <si>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</si>
  <si>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</si>
  <si>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</si>
  <si>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</si>
  <si>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</si>
  <si>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</si>
  <si>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</si>
  <si>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</si>
  <si>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</si>
  <si>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</si>
  <si>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</si>
  <si>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</si>
  <si>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</si>
  <si>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</si>
  <si>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</si>
  <si>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</si>
  <si>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</si>
  <si>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</si>
  <si>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</si>
  <si>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</si>
  <si>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</si>
  <si>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</si>
  <si>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</si>
  <si>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</si>
  <si>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</si>
  <si>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</si>
  <si>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</si>
  <si>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</si>
  <si>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</si>
  <si>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</si>
  <si>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</si>
  <si>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</si>
  <si>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</si>
  <si>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</si>
  <si>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</si>
  <si>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</si>
  <si>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</si>
  <si>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</si>
  <si>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</si>
  <si>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</si>
  <si>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</si>
  <si>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</si>
  <si>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</si>
  <si>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</si>
  <si>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</si>
  <si>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</si>
  <si>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</si>
  <si>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</si>
  <si>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</si>
  <si>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</si>
  <si>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</si>
  <si>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</si>
  <si>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</si>
  <si>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</si>
  <si>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</si>
  <si>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</si>
  <si>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</si>
  <si>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</si>
  <si>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</si>
  <si>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</si>
  <si>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</si>
  <si>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</si>
  <si>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</si>
  <si>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</si>
  <si>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</si>
  <si>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</si>
  <si>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</si>
  <si>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</si>
  <si>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</si>
  <si>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</si>
  <si>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</si>
  <si>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</si>
  <si>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</si>
  <si>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</si>
  <si>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</si>
  <si>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</si>
  <si>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</si>
  <si>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</si>
  <si>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</si>
  <si>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</si>
  <si>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</si>
  <si>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</si>
  <si>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</si>
  <si>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</si>
  <si>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</si>
  <si>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</si>
  <si>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</si>
  <si>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</si>
  <si>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</si>
  <si>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</si>
  <si>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</si>
  <si>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</si>
  <si>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</si>
  <si>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</si>
  <si>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</si>
  <si>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</si>
  <si>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</si>
  <si>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</si>
  <si>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</si>
  <si>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</si>
  <si>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</si>
  <si>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</si>
  <si>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</si>
  <si>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</si>
  <si>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</si>
  <si>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</si>
  <si>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</si>
  <si>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</si>
  <si>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</si>
  <si>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</si>
  <si>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</si>
  <si>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</si>
  <si>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</si>
  <si>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</si>
  <si>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</si>
  <si>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</si>
  <si>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</si>
  <si>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</si>
  <si>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</si>
  <si>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</si>
  <si>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</si>
  <si>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</si>
  <si>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</si>
  <si>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</si>
  <si>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</si>
  <si>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</si>
  <si>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</si>
  <si>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</si>
  <si>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</si>
  <si>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</si>
  <si>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</si>
  <si>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</si>
  <si>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</si>
  <si>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</si>
  <si>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</si>
  <si>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</si>
  <si>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</si>
  <si>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</si>
  <si>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</si>
  <si>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</si>
  <si>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</si>
  <si>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</si>
  <si>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</si>
  <si>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</si>
  <si>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</si>
  <si>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</si>
  <si>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</si>
  <si>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</si>
  <si>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</si>
  <si>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</si>
  <si>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</si>
  <si>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</si>
  <si>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</si>
  <si>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</si>
  <si>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</si>
  <si>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</si>
  <si>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</si>
  <si>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</si>
  <si>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</si>
  <si>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</si>
  <si>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</si>
  <si>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</si>
  <si>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</si>
  <si>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</si>
  <si>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</si>
  <si>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</si>
  <si>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</si>
  <si>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</si>
  <si>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</si>
  <si>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</si>
  <si>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</si>
  <si>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</si>
  <si>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</si>
  <si>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</si>
  <si>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</si>
  <si>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</si>
  <si>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</si>
  <si>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</si>
  <si>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</si>
  <si>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</si>
  <si>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</si>
  <si>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</si>
  <si>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</si>
  <si>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</si>
  <si>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</si>
  <si>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</si>
  <si>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</si>
  <si>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</si>
  <si>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</si>
  <si>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</si>
  <si>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</si>
  <si>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</si>
  <si>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</si>
  <si>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</si>
  <si>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</si>
  <si>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</si>
  <si>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</si>
  <si>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</si>
  <si>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</si>
  <si>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</si>
  <si>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</si>
  <si>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</si>
  <si>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</si>
  <si>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</si>
  <si>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</si>
  <si>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</si>
  <si>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</si>
  <si>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</si>
  <si>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</si>
  <si>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</si>
  <si>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</si>
  <si>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</si>
  <si>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</si>
  <si>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</si>
  <si>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</si>
  <si>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</si>
  <si>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</si>
  <si>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</si>
  <si>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</si>
  <si>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</si>
  <si>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</si>
  <si>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</si>
  <si>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</si>
  <si>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</si>
  <si>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</si>
  <si>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</si>
  <si>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</si>
  <si>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</si>
  <si>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</si>
  <si>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</si>
  <si>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</si>
  <si>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</si>
  <si>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</si>
  <si>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</si>
  <si>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</si>
  <si>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</si>
  <si>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</si>
  <si>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</si>
  <si>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</si>
  <si>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</si>
  <si>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</si>
  <si>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</si>
  <si>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</si>
  <si>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</si>
  <si>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</si>
  <si>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</si>
  <si>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</si>
  <si>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</si>
  <si>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</si>
  <si>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</si>
  <si>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</si>
  <si>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</si>
  <si>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</si>
  <si>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</si>
  <si>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</si>
  <si>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</si>
  <si>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</si>
  <si>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</si>
  <si>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</si>
  <si>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</si>
  <si>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</si>
  <si>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</si>
  <si>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</si>
  <si>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</si>
  <si>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</si>
  <si>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</si>
  <si>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</si>
  <si>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</si>
  <si>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</si>
  <si>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</si>
  <si>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</si>
  <si>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</si>
  <si>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</si>
  <si>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</si>
  <si>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</si>
  <si>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</si>
  <si>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</si>
  <si>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</si>
  <si>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</si>
  <si>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</si>
  <si>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</si>
  <si>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</si>
  <si>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</si>
  <si>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</si>
  <si>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</si>
  <si>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</si>
  <si>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</si>
  <si>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</si>
  <si>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</si>
  <si>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</si>
  <si>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</si>
  <si>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</si>
  <si>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</si>
  <si>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</si>
  <si>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</si>
  <si>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</si>
  <si>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</si>
  <si>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</si>
  <si>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</si>
  <si>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</si>
  <si>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</si>
  <si>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</si>
  <si>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</si>
  <si>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</si>
  <si>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</si>
  <si>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</si>
  <si>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</si>
  <si>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</si>
  <si>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</si>
  <si>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</si>
  <si>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</si>
  <si>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</si>
  <si>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</si>
  <si>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</si>
  <si>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</si>
  <si>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</si>
  <si>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</si>
  <si>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</si>
  <si>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</si>
  <si>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</si>
  <si>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</si>
  <si>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</si>
  <si>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</si>
  <si>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</si>
  <si>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</si>
  <si>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</si>
  <si>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</si>
  <si>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</si>
  <si>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</si>
  <si>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</si>
  <si>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</si>
  <si>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</si>
  <si>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</si>
  <si>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</si>
  <si>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</si>
  <si>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</si>
  <si>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</si>
  <si>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</si>
  <si>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</si>
  <si>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</si>
  <si>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</si>
  <si>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</si>
  <si>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</si>
  <si>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</si>
  <si>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</si>
  <si>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</si>
  <si>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</si>
  <si>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</si>
  <si>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</si>
  <si>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</si>
  <si>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</si>
  <si>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</si>
  <si>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</si>
  <si>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</si>
  <si>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</si>
  <si>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</si>
  <si>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</si>
  <si>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</si>
  <si>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</si>
  <si>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</si>
  <si>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</si>
  <si>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</si>
  <si>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</si>
  <si>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</si>
  <si>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</si>
  <si>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</si>
  <si>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</si>
  <si>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</si>
  <si>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</si>
  <si>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</si>
  <si>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</si>
  <si>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</si>
  <si>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</si>
  <si>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</si>
  <si>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</si>
  <si>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</si>
  <si>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</si>
  <si>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</si>
  <si>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</si>
  <si>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</si>
  <si>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</si>
  <si>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</si>
  <si>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</si>
  <si>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</si>
  <si>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</si>
  <si>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</si>
  <si>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</si>
  <si>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</si>
  <si>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</si>
  <si>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</si>
  <si>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</si>
  <si>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</si>
  <si>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</si>
  <si>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</si>
  <si>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</si>
  <si>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</si>
  <si>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</si>
  <si>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</si>
  <si>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</si>
  <si>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</si>
  <si>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</si>
  <si>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</si>
  <si>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</si>
  <si>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</si>
  <si>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</si>
  <si>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</si>
  <si>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</si>
  <si>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</si>
  <si>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</si>
  <si>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</si>
  <si>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</si>
  <si>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</si>
  <si>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</si>
  <si>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</si>
  <si>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</si>
  <si>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</si>
  <si>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</si>
  <si>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</si>
  <si>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</si>
  <si>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</si>
  <si>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</si>
  <si>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</si>
  <si>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</si>
  <si>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</si>
  <si>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</si>
  <si>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</si>
  <si>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</si>
  <si>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</si>
  <si>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</si>
  <si>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</si>
  <si>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</si>
  <si>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</si>
  <si>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</si>
  <si>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</si>
  <si>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</si>
  <si>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</si>
  <si>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</si>
  <si>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</si>
  <si>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</si>
  <si>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</si>
  <si>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</si>
  <si>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</si>
  <si>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</si>
  <si>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</si>
  <si>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</si>
  <si>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</si>
  <si>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</si>
  <si>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</si>
  <si>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</si>
  <si>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</si>
  <si>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</si>
  <si>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</si>
  <si>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</si>
  <si>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</si>
  <si>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</si>
  <si>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</si>
  <si>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</si>
  <si>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</si>
  <si>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</si>
  <si>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</si>
  <si>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</si>
  <si>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</si>
  <si>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</si>
  <si>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</si>
  <si>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</si>
  <si>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</si>
  <si>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</si>
  <si>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</si>
  <si>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</si>
  <si>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</si>
  <si>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</si>
  <si>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</si>
  <si>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</si>
  <si>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</si>
  <si>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</si>
  <si>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</si>
  <si>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</si>
  <si>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</si>
  <si>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</si>
  <si>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</si>
  <si>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</si>
  <si>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</si>
  <si>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</si>
  <si>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</si>
  <si>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</si>
  <si>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</si>
  <si>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</si>
  <si>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</si>
  <si>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</si>
  <si>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</si>
  <si>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</si>
  <si>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</si>
  <si>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</si>
  <si>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</si>
  <si>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</si>
  <si>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</si>
  <si>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</si>
  <si>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</si>
  <si>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</si>
  <si>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</si>
  <si>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</si>
  <si>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</si>
  <si>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</si>
  <si>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</si>
  <si>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</si>
  <si>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</si>
  <si>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</si>
  <si>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</si>
  <si>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</si>
  <si>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</si>
  <si>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</si>
  <si>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</si>
  <si>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</si>
  <si>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</si>
  <si>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</si>
  <si>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</si>
  <si>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</si>
  <si>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</si>
  <si>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</si>
  <si>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</si>
  <si>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</si>
  <si>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</si>
  <si>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</si>
  <si>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</si>
  <si>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</si>
  <si>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</si>
  <si>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</si>
  <si>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</si>
  <si>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</si>
  <si>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</si>
  <si>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</si>
  <si>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</si>
  <si>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</si>
  <si>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</si>
  <si>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</si>
  <si>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</si>
  <si>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</si>
  <si>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</si>
  <si>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</si>
  <si>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</si>
  <si>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</si>
  <si>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</si>
  <si>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</si>
  <si>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</si>
  <si>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</si>
  <si>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</si>
  <si>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</si>
  <si>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</si>
  <si>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</si>
  <si>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</si>
  <si>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</si>
  <si>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</si>
  <si>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</si>
  <si>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</si>
  <si>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</si>
  <si>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</si>
  <si>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</si>
  <si>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</si>
  <si>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</si>
  <si>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</si>
  <si>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</si>
  <si>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</si>
  <si>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</si>
  <si>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</si>
  <si>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</si>
  <si>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</si>
  <si>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</si>
  <si>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</si>
  <si>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</si>
  <si>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</si>
  <si>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</si>
  <si>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</si>
  <si>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</si>
  <si>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</si>
  <si>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</si>
  <si>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</si>
  <si>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</si>
  <si>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</si>
  <si>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</si>
  <si>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</si>
  <si>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</si>
  <si>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</si>
  <si>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</si>
  <si>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</si>
  <si>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</si>
  <si>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</si>
  <si>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</si>
  <si>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</si>
  <si>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</si>
  <si>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</si>
  <si>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</si>
  <si>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</si>
  <si>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</si>
  <si>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</si>
  <si>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</si>
  <si>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</si>
  <si>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</si>
  <si>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</si>
  <si>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</si>
  <si>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</si>
  <si>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</si>
  <si>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</si>
  <si>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</si>
  <si>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</si>
  <si>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</si>
  <si>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</si>
  <si>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</si>
  <si>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</si>
  <si>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</si>
  <si>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</si>
  <si>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</si>
  <si>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</si>
  <si>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</si>
  <si>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</si>
  <si>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</si>
  <si>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</si>
  <si>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</si>
  <si>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</si>
  <si>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</si>
  <si>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</si>
  <si>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</si>
  <si>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</si>
  <si>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</si>
  <si>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</si>
  <si>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</si>
  <si>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</si>
  <si>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</si>
  <si>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</si>
  <si>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</si>
  <si>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</si>
  <si>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</si>
  <si>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</si>
  <si>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</si>
  <si>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</si>
  <si>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</si>
  <si>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</si>
  <si>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</si>
  <si>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</si>
  <si>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</si>
  <si>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</si>
  <si>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</si>
  <si>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</si>
  <si>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</si>
  <si>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</si>
  <si>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</si>
  <si>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</si>
  <si>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</si>
  <si>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</si>
  <si>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</si>
  <si>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</si>
  <si>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</si>
  <si>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</si>
  <si>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</si>
  <si>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</si>
  <si>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</si>
  <si>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</si>
  <si>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</si>
  <si>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</si>
  <si>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</si>
  <si>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</si>
  <si>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</si>
  <si>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</si>
  <si>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</si>
  <si>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</si>
  <si>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</si>
  <si>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</si>
  <si>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</si>
  <si>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</si>
  <si>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</si>
  <si>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</si>
  <si>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</si>
  <si>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</si>
  <si>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</si>
  <si>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</si>
  <si>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</si>
  <si>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</si>
  <si>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</si>
  <si>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</si>
  <si>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</si>
  <si>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</si>
  <si>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</si>
  <si>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</si>
  <si>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</si>
  <si>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</si>
  <si>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</si>
  <si>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</si>
  <si>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</si>
  <si>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</si>
  <si>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</si>
  <si>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</si>
  <si>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</si>
  <si>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</si>
  <si>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</si>
  <si>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</si>
  <si>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</si>
  <si>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</si>
  <si>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</si>
  <si>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</si>
  <si>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</si>
  <si>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</si>
  <si>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</si>
  <si>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</si>
  <si>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</si>
  <si>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</si>
  <si>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</si>
  <si>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</si>
  <si>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</si>
  <si>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</si>
  <si>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</si>
  <si>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</si>
  <si>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</si>
  <si>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</si>
  <si>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</si>
  <si>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</si>
  <si>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</si>
  <si>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</si>
  <si>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</si>
  <si>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</si>
  <si>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</si>
  <si>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</si>
  <si>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</si>
  <si>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</si>
  <si>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</si>
  <si>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</si>
  <si>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</si>
  <si>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</si>
  <si>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</si>
  <si>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</si>
  <si>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</si>
  <si>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</si>
  <si>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</si>
  <si>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</si>
  <si>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</si>
  <si>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</si>
  <si>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</si>
  <si>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</si>
  <si>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</si>
  <si>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</si>
  <si>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</si>
  <si>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</si>
  <si>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</si>
  <si>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</si>
  <si>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</si>
  <si>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</si>
  <si>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</si>
  <si>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</si>
  <si>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</si>
  <si>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</si>
  <si>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</si>
  <si>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</si>
  <si>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</si>
  <si>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</si>
  <si>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</si>
  <si>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</si>
  <si>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</si>
  <si>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</si>
  <si>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</si>
  <si>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</si>
  <si>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</si>
  <si>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</si>
  <si>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</si>
  <si>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</si>
  <si>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</si>
  <si>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</si>
  <si>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</si>
  <si>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</si>
  <si>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</si>
  <si>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</si>
  <si>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</si>
  <si>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</si>
  <si>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</si>
  <si>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</si>
  <si>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</si>
  <si>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</si>
  <si>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</si>
  <si>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</si>
  <si>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</si>
  <si>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</si>
  <si>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</si>
  <si>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</si>
  <si>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</si>
  <si>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</si>
  <si>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</si>
  <si>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</si>
  <si>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</si>
  <si>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</si>
  <si>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</si>
  <si>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</si>
  <si>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</si>
  <si>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</si>
  <si>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</si>
  <si>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</si>
  <si>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</si>
  <si>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</si>
  <si>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</si>
  <si>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</si>
  <si>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</si>
  <si>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</si>
  <si>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</si>
  <si>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</si>
  <si>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</si>
  <si>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</si>
  <si>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</si>
  <si>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</si>
  <si>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</si>
  <si>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</si>
  <si>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</si>
  <si>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</si>
  <si>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</si>
  <si>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</si>
  <si>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</si>
  <si>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</si>
  <si>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</si>
  <si>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</si>
  <si>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</si>
  <si>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</si>
  <si>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</si>
  <si>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</si>
  <si>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</si>
  <si>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</si>
  <si>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</si>
  <si>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</si>
  <si>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</si>
  <si>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</si>
  <si>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</si>
  <si>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</si>
  <si>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</si>
  <si>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</si>
  <si>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</si>
  <si>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</si>
  <si>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</si>
  <si>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</si>
  <si>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</si>
  <si>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</si>
  <si>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</si>
  <si>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</si>
  <si>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</si>
  <si>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</si>
  <si>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</si>
  <si>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</si>
  <si>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</si>
  <si>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</si>
  <si>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</si>
  <si>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</si>
  <si>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</si>
  <si>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</si>
  <si>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</si>
  <si>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</si>
  <si>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</si>
  <si>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</si>
  <si>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</si>
  <si>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</si>
  <si>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</si>
  <si>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</si>
  <si>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</si>
  <si>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</si>
  <si>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</si>
  <si>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</si>
  <si>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</si>
  <si>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</si>
  <si>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</si>
  <si>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</si>
  <si>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</si>
  <si>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</si>
  <si>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</si>
  <si>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</si>
  <si>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</si>
  <si>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</si>
  <si>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</si>
  <si>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</si>
  <si>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</si>
  <si>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</si>
  <si>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</si>
  <si>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</si>
  <si>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</si>
  <si>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</si>
  <si>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</si>
  <si>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</si>
  <si>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</si>
  <si>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</si>
  <si>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</si>
  <si>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</si>
  <si>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</si>
  <si>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</si>
  <si>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</si>
  <si>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</si>
  <si>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</si>
  <si>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</si>
  <si>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</si>
  <si>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</si>
  <si>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</si>
  <si>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</si>
  <si>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</si>
  <si>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</si>
  <si>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</si>
  <si>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</si>
  <si>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</si>
  <si>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</si>
  <si>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</si>
  <si>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</si>
  <si>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</si>
  <si>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</si>
  <si>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</si>
  <si>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</si>
  <si>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</si>
  <si>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</si>
  <si>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</si>
  <si>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</si>
  <si>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</si>
  <si>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</si>
  <si>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</si>
  <si>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</si>
  <si>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</si>
  <si>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</si>
  <si>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</si>
  <si>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</si>
  <si>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</si>
  <si>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</si>
  <si>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</si>
  <si>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</si>
  <si>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</si>
  <si>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</si>
  <si>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</si>
  <si>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</si>
  <si>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</si>
  <si>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</si>
  <si>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</si>
  <si>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</si>
  <si>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</si>
  <si>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</si>
  <si>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</si>
  <si>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</si>
  <si>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</si>
  <si>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</si>
  <si>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</si>
  <si>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</si>
  <si>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</si>
  <si>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</si>
  <si>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</si>
  <si>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</si>
  <si>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</si>
  <si>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</si>
  <si>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</si>
  <si>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</si>
  <si>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</si>
  <si>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</si>
  <si>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</si>
  <si>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</si>
  <si>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</si>
  <si>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</si>
  <si>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</si>
  <si>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</si>
  <si>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</si>
  <si>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</si>
  <si>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</si>
  <si>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</si>
  <si>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</si>
  <si>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</si>
  <si>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</si>
  <si>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</si>
  <si>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</si>
  <si>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</si>
  <si>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</si>
  <si>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</si>
  <si>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</si>
  <si>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</si>
  <si>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</si>
  <si>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</si>
  <si>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</si>
  <si>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</si>
  <si>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</si>
  <si>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</si>
  <si>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</si>
  <si>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</si>
  <si>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</si>
  <si>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</si>
  <si>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</si>
  <si>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</si>
  <si>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</si>
  <si>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</si>
  <si>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</si>
  <si>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</si>
  <si>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</si>
  <si>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</si>
  <si>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</si>
  <si>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</si>
  <si>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</si>
  <si>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</si>
  <si>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</si>
  <si>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</si>
  <si>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</si>
  <si>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</si>
  <si>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</si>
  <si>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</si>
  <si>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</si>
  <si>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</si>
  <si>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</si>
  <si>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</si>
  <si>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</si>
  <si>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</si>
  <si>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</si>
  <si>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</si>
  <si>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</si>
  <si>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</si>
  <si>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</si>
  <si>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</si>
  <si>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</si>
  <si>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</si>
  <si>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</si>
  <si>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</si>
  <si>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</si>
  <si>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</si>
  <si>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</si>
  <si>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</si>
  <si>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</si>
  <si>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</si>
  <si>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</si>
  <si>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</si>
  <si>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</si>
  <si>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</si>
  <si>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</si>
  <si>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</si>
  <si>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</si>
  <si>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</si>
  <si>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</si>
  <si>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</si>
  <si>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</si>
  <si>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</si>
  <si>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</si>
  <si>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</si>
  <si>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</si>
  <si>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</si>
  <si>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</si>
  <si>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</si>
  <si>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</si>
  <si>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</si>
  <si>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</si>
  <si>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</si>
  <si>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</si>
  <si>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</si>
  <si>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</si>
  <si>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</si>
  <si>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</si>
  <si>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</si>
  <si>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</si>
  <si>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</si>
  <si>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</si>
  <si>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</si>
  <si>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</si>
  <si>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</si>
  <si>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</si>
  <si>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</si>
  <si>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</si>
  <si>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</si>
  <si>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</si>
  <si>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</si>
  <si>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</si>
  <si>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</si>
  <si>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</si>
  <si>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</si>
  <si>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</si>
  <si>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</si>
  <si>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</si>
  <si>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</si>
  <si>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</si>
  <si>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</si>
  <si>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</si>
  <si>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</si>
  <si>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</si>
  <si>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</si>
  <si>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</si>
  <si>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</si>
  <si>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</si>
  <si>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</si>
  <si>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</si>
  <si>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</si>
  <si>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</si>
  <si>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</si>
  <si>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</si>
  <si>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</si>
  <si>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</si>
  <si>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</si>
  <si>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</si>
  <si>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</si>
  <si>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</si>
  <si>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</si>
  <si>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</si>
  <si>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</si>
  <si>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</si>
  <si>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</si>
  <si>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</si>
  <si>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</si>
  <si>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</si>
  <si>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</si>
  <si>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</si>
  <si>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</si>
  <si>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</si>
  <si>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</si>
  <si>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</si>
  <si>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</si>
  <si>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</si>
  <si>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</si>
  <si>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</si>
  <si>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</si>
  <si>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</si>
  <si>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</si>
  <si>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</si>
  <si>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</si>
  <si>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</si>
  <si>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</si>
  <si>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</si>
  <si>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</si>
  <si>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</si>
  <si>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</si>
  <si>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</si>
  <si>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</si>
  <si>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</si>
  <si>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</si>
  <si>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</si>
  <si>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</si>
  <si>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</si>
  <si>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</si>
  <si>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</si>
  <si>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</si>
  <si>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</si>
  <si>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</si>
  <si>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</si>
  <si>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</si>
  <si>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</si>
  <si>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</si>
  <si>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</si>
  <si>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</si>
  <si>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</si>
  <si>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</si>
  <si>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</si>
  <si>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</si>
  <si>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</si>
  <si>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</si>
  <si>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</si>
  <si>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</si>
  <si>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</si>
  <si>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</si>
  <si>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</si>
  <si>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</si>
  <si>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</si>
  <si>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</si>
  <si>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</si>
  <si>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</si>
  <si>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</si>
  <si>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</si>
  <si>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</si>
  <si>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</si>
  <si>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</si>
  <si>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</si>
  <si>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</si>
  <si>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</si>
  <si>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</si>
  <si>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</si>
  <si>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</si>
  <si>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</si>
  <si>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</si>
  <si>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</si>
  <si>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</si>
  <si>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</si>
  <si>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</si>
  <si>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</si>
  <si>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</si>
  <si>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</si>
  <si>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</si>
  <si>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</si>
  <si>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</si>
  <si>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</si>
  <si>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</si>
  <si>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</si>
  <si>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</si>
  <si>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</si>
  <si>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</si>
  <si>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</si>
  <si>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</si>
  <si>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</si>
  <si>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</si>
  <si>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</si>
  <si>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</si>
  <si>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</si>
  <si>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</si>
  <si>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</si>
  <si>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</si>
  <si>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</si>
  <si>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</si>
  <si>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</si>
  <si>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</si>
  <si>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</si>
  <si>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</si>
  <si>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</si>
  <si>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</si>
  <si>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</si>
  <si>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</si>
  <si>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</si>
  <si>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</si>
  <si>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</si>
  <si>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</si>
  <si>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</si>
  <si>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</si>
  <si>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</si>
  <si>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</si>
  <si>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</si>
  <si>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</si>
  <si>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</si>
  <si>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</si>
  <si>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</si>
  <si>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</si>
  <si>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</si>
  <si>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</si>
  <si>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</si>
  <si>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</si>
  <si>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</si>
  <si>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</si>
  <si>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</si>
  <si>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</si>
  <si>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</si>
  <si>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</si>
  <si>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</si>
  <si>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</si>
  <si>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</si>
  <si>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</si>
  <si>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</si>
  <si>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</si>
  <si>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</si>
  <si>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</si>
  <si>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</si>
  <si>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</si>
  <si>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</si>
  <si>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</si>
  <si>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</si>
  <si>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</si>
  <si>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</si>
  <si>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</si>
  <si>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</si>
  <si>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</si>
  <si>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</si>
  <si>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</si>
  <si>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</si>
  <si>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</si>
  <si>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</si>
  <si>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</si>
  <si>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</si>
  <si>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</si>
  <si>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</si>
  <si>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</si>
  <si>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</si>
  <si>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</si>
  <si>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</si>
  <si>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</si>
  <si>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</si>
  <si>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</si>
  <si>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</si>
  <si>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</si>
  <si>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</si>
  <si>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</si>
  <si>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</si>
  <si>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</si>
  <si>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</si>
  <si>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</si>
  <si>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</si>
  <si>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</si>
  <si>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</si>
  <si>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</si>
  <si>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</si>
  <si>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</si>
  <si>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</si>
  <si>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</si>
  <si>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</si>
  <si>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</si>
  <si>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</si>
  <si>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</si>
  <si>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</si>
  <si>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</si>
  <si>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</si>
  <si>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</si>
  <si>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</si>
  <si>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</si>
  <si>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</si>
  <si>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</si>
  <si>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</si>
  <si>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</si>
  <si>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</si>
  <si>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</si>
  <si>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</si>
  <si>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</si>
  <si>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</si>
  <si>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</si>
  <si>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</si>
  <si>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</si>
  <si>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</si>
  <si>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</si>
  <si>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</si>
  <si>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</si>
  <si>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</si>
  <si>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</si>
  <si>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</si>
  <si>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</si>
  <si>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</si>
  <si>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</si>
  <si>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</si>
  <si>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</si>
  <si>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</si>
  <si>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</si>
  <si>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</si>
  <si>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</si>
  <si>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</si>
  <si>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</si>
  <si>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</si>
  <si>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</si>
  <si>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</si>
  <si>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</si>
  <si>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</si>
  <si>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</si>
  <si>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</si>
  <si>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</si>
  <si>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</si>
  <si>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</si>
  <si>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</si>
  <si>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</si>
  <si>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</si>
  <si>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</si>
  <si>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</si>
  <si>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</si>
  <si>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</si>
  <si>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</si>
  <si>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</si>
  <si>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</si>
  <si>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</si>
  <si>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</si>
  <si>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</si>
  <si>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</si>
  <si>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</si>
  <si>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</si>
  <si>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</si>
  <si>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</si>
  <si>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</si>
  <si>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</si>
  <si>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</si>
  <si>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</si>
  <si>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</si>
  <si>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</si>
  <si>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</si>
  <si>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</si>
  <si>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</si>
  <si>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</si>
  <si>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</si>
  <si>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</si>
  <si>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</si>
  <si>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</si>
  <si>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</si>
  <si>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</si>
  <si>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</si>
  <si>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</si>
  <si>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</si>
  <si>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</si>
  <si>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</si>
  <si>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</si>
  <si>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</si>
  <si>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</si>
  <si>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</si>
  <si>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</si>
  <si>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</si>
  <si>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</si>
  <si>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</si>
  <si>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</si>
  <si>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</si>
  <si>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</si>
  <si>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</si>
  <si>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</si>
  <si>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</si>
  <si>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</si>
  <si>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</si>
  <si>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</si>
  <si>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</si>
  <si>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</si>
  <si>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</si>
  <si>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</si>
  <si>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</si>
  <si>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</si>
  <si>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</si>
  <si>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</si>
  <si>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</si>
  <si>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</si>
  <si>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</si>
  <si>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</si>
  <si>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</si>
  <si>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</si>
  <si>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</si>
  <si>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</si>
  <si>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</si>
  <si>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</si>
  <si>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</si>
  <si>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</si>
  <si>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</si>
  <si>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</si>
  <si>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</si>
  <si>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</si>
  <si>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</si>
  <si>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</si>
  <si>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</si>
  <si>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</si>
  <si>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</si>
  <si>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</si>
  <si>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</si>
  <si>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</si>
  <si>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</si>
  <si>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</si>
  <si>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</si>
  <si>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</si>
  <si>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</si>
  <si>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</si>
  <si>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</si>
  <si>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</si>
  <si>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</si>
  <si>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</si>
  <si>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</si>
  <si>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</si>
  <si>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</si>
  <si>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</si>
  <si>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</si>
  <si>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</si>
  <si>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</si>
  <si>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</si>
  <si>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</si>
  <si>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</si>
  <si>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</si>
  <si>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</si>
  <si>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</si>
  <si>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</si>
  <si>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</si>
  <si>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</si>
  <si>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</si>
  <si>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</si>
  <si>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</si>
  <si>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</si>
  <si>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</si>
  <si>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</si>
  <si>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</si>
  <si>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</si>
  <si>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</si>
  <si>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</si>
  <si>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</si>
  <si>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</si>
  <si>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</si>
  <si>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</si>
  <si>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</si>
  <si>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</si>
  <si>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</si>
  <si>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</si>
  <si>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</si>
  <si>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</si>
  <si>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</si>
  <si>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</si>
  <si>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</si>
  <si>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</si>
  <si>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</si>
  <si>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</si>
  <si>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</si>
  <si>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</si>
  <si>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</si>
  <si>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</si>
  <si>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</si>
  <si>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</si>
  <si>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</si>
  <si>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</si>
  <si>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</si>
  <si>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</si>
  <si>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</si>
  <si>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</si>
  <si>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</si>
  <si>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</si>
  <si>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</si>
  <si>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</si>
  <si>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</si>
  <si>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</si>
  <si>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</si>
  <si>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</si>
  <si>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</si>
  <si>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</si>
  <si>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</si>
  <si>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</si>
  <si>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</si>
  <si>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</si>
  <si>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</si>
  <si>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</si>
  <si>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</si>
  <si>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</si>
  <si>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</si>
  <si>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</si>
  <si>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</si>
  <si>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</si>
  <si>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</si>
  <si>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</si>
  <si>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</si>
  <si>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</si>
  <si>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</si>
  <si>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</si>
  <si>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</si>
  <si>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</si>
  <si>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</si>
  <si>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</si>
  <si>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</si>
  <si>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</si>
  <si>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</si>
  <si>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</si>
  <si>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</si>
  <si>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</si>
  <si>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</si>
  <si>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</si>
  <si>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</si>
  <si>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</si>
  <si>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</si>
  <si>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</si>
  <si>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</si>
  <si>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</si>
  <si>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</si>
  <si>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</si>
  <si>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</si>
  <si>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</si>
  <si>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</si>
  <si>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</si>
  <si>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</si>
  <si>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</si>
  <si>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</si>
  <si>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</si>
  <si>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</si>
  <si>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</si>
  <si>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</si>
  <si>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</si>
  <si>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</si>
  <si>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</si>
  <si>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</si>
  <si>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</si>
  <si>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</si>
  <si>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</si>
  <si>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</si>
  <si>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</si>
  <si>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</si>
  <si>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</si>
  <si>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</si>
  <si>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</si>
  <si>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</si>
  <si>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</si>
  <si>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</si>
  <si>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</si>
  <si>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</si>
  <si>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</si>
  <si>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</si>
  <si>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</si>
  <si>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</si>
  <si>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</si>
  <si>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</si>
  <si>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</si>
  <si>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</si>
  <si>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</si>
  <si>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</si>
  <si>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</si>
  <si>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</si>
  <si>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</si>
  <si>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</si>
  <si>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</si>
  <si>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</si>
  <si>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</si>
  <si>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</si>
  <si>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</si>
  <si>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</si>
  <si>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</si>
  <si>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</si>
  <si>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</si>
  <si>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</si>
  <si>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</si>
  <si>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</si>
  <si>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</si>
  <si>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</si>
  <si>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</si>
  <si>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</si>
  <si>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</si>
  <si>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</si>
  <si>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</si>
  <si>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</si>
  <si>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</si>
  <si>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</si>
  <si>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</si>
  <si>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</si>
  <si>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</si>
  <si>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</si>
  <si>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</si>
  <si>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</si>
  <si>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</si>
  <si>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</si>
  <si>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</si>
  <si>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</si>
  <si>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</si>
  <si>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</si>
  <si>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</si>
  <si>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</si>
  <si>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</si>
  <si>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</si>
  <si>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</si>
  <si>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</si>
  <si>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</si>
  <si>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</si>
  <si>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</si>
  <si>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</si>
  <si>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</si>
  <si>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</si>
  <si>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</si>
  <si>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</si>
  <si>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</si>
  <si>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</si>
  <si>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</si>
  <si>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</si>
  <si>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</si>
  <si>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</si>
  <si>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</si>
  <si>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</si>
  <si>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</si>
  <si>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</si>
  <si>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</si>
  <si>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</si>
  <si>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</si>
  <si>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</si>
  <si>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</si>
  <si>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</si>
  <si>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</si>
  <si>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</si>
  <si>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</si>
  <si>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</si>
  <si>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</si>
  <si>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</si>
  <si>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</si>
  <si>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</si>
  <si>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</si>
  <si>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</si>
  <si>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</si>
  <si>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</si>
  <si>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</si>
  <si>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</si>
  <si>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</si>
  <si>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</si>
  <si>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</si>
  <si>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</si>
  <si>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</si>
  <si>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</si>
  <si>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</si>
  <si>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</si>
  <si>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</si>
  <si>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</si>
  <si>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</si>
  <si>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</si>
  <si>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</si>
  <si>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</si>
  <si>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</si>
  <si>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</si>
  <si>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</si>
  <si>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</si>
  <si>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</si>
  <si>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</si>
  <si>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</si>
  <si>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</si>
  <si>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</si>
  <si>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</si>
  <si>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</si>
  <si>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</si>
  <si>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</si>
  <si>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</si>
  <si>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</si>
  <si>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</si>
  <si>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</si>
  <si>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</si>
  <si>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</si>
  <si>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</si>
  <si>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</si>
  <si>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</si>
  <si>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</si>
  <si>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</si>
  <si>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</si>
  <si>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</si>
  <si>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</si>
  <si>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</si>
  <si>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</si>
  <si>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</si>
  <si>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</si>
  <si>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</si>
  <si>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</si>
  <si>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</si>
  <si>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</si>
  <si>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</si>
  <si>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</si>
  <si>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</si>
  <si>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</si>
  <si>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</si>
  <si>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</si>
  <si>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</si>
  <si>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</si>
  <si>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</si>
  <si>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</si>
  <si>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</si>
  <si>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</si>
  <si>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</si>
  <si>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</si>
  <si>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</si>
  <si>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</si>
  <si>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</si>
  <si>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</si>
  <si>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</si>
  <si>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</si>
  <si>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</si>
  <si>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</si>
  <si>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</si>
  <si>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</si>
  <si>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</si>
  <si>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</si>
  <si>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</si>
  <si>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</si>
  <si>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</si>
  <si>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</si>
  <si>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</si>
  <si>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</si>
  <si>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</si>
  <si>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</si>
  <si>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</si>
  <si>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</si>
  <si>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</si>
  <si>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</si>
  <si>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</si>
  <si>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</si>
  <si>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</si>
  <si>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</si>
  <si>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</si>
  <si>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</si>
  <si>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</si>
  <si>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</si>
  <si>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</si>
  <si>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</si>
  <si>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</si>
  <si>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</si>
  <si>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</si>
  <si>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</si>
  <si>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</si>
  <si>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</si>
  <si>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</si>
  <si>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</si>
  <si>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</si>
  <si>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</si>
  <si>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</si>
  <si>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</si>
  <si>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</si>
  <si>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</si>
  <si>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</si>
  <si>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</si>
  <si>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</si>
  <si>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</si>
  <si>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</si>
  <si>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</si>
  <si>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</si>
  <si>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</si>
  <si>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</si>
  <si>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</si>
  <si>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</si>
  <si>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</si>
  <si>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</si>
  <si>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</si>
  <si>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</si>
  <si>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</si>
  <si>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</si>
  <si>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</si>
  <si>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</si>
  <si>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</si>
  <si>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</si>
  <si>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</si>
  <si>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</si>
  <si>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</si>
  <si>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</si>
  <si>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</si>
  <si>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</si>
  <si>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</si>
  <si>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</si>
  <si>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</si>
  <si>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</si>
  <si>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</si>
  <si>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</si>
  <si>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</si>
  <si>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</si>
  <si>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</si>
  <si>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</si>
  <si>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</si>
  <si>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</si>
  <si>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</si>
  <si>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</si>
  <si>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</si>
  <si>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</si>
  <si>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</si>
  <si>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</si>
  <si>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</si>
  <si>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</si>
  <si>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</si>
  <si>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</si>
  <si>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</si>
  <si>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</si>
  <si>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</si>
  <si>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</si>
  <si>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</si>
  <si>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</si>
  <si>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</si>
  <si>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</si>
  <si>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</si>
  <si>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</si>
  <si>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</si>
  <si>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</si>
  <si>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</si>
  <si>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</si>
  <si>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</si>
  <si>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</si>
  <si>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</si>
  <si>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</si>
  <si>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</si>
  <si>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</si>
  <si>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</si>
  <si>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</si>
  <si>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</si>
  <si>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</si>
  <si>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</si>
  <si>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</si>
  <si>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</si>
  <si>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</si>
  <si>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</si>
  <si>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</si>
  <si>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</si>
  <si>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</si>
  <si>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</si>
  <si>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</si>
  <si>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</si>
  <si>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</si>
  <si>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</si>
  <si>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</si>
  <si>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</si>
  <si>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</si>
  <si>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</si>
  <si>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</si>
  <si>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</si>
  <si>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</si>
  <si>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</si>
  <si>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</si>
  <si>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</si>
  <si>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</si>
  <si>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</si>
  <si>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</si>
  <si>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</si>
  <si>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</si>
  <si>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</si>
  <si>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</si>
  <si>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</si>
  <si>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</si>
  <si>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</si>
  <si>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</si>
  <si>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</si>
  <si>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</si>
  <si>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</si>
  <si>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</si>
  <si>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</si>
  <si>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</si>
  <si>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</si>
  <si>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</si>
  <si>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</si>
  <si>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</si>
  <si>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</si>
  <si>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</si>
  <si>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</si>
  <si>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</si>
  <si>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</si>
  <si>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</si>
  <si>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</si>
  <si>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</si>
  <si>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</si>
  <si>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</si>
  <si>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</si>
  <si>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</si>
  <si>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</si>
  <si>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</si>
  <si>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</si>
  <si>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</si>
  <si>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</si>
  <si>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</si>
  <si>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</si>
  <si>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</si>
  <si>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</si>
  <si>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</si>
  <si>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</si>
  <si>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</si>
  <si>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</si>
  <si>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</si>
  <si>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</si>
  <si>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</si>
  <si>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</si>
  <si>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</si>
  <si>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</si>
  <si>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</si>
  <si>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</si>
  <si>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</si>
  <si>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</si>
  <si>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</si>
  <si>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</si>
  <si>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</si>
  <si>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</si>
  <si>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</si>
  <si>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</si>
  <si>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</si>
  <si>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</si>
  <si>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</si>
  <si>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</si>
  <si>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</si>
  <si>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</si>
  <si>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</si>
  <si>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</si>
  <si>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</si>
  <si>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</si>
  <si>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</si>
  <si>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</si>
  <si>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</si>
  <si>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</si>
  <si>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</si>
  <si>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</si>
  <si>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</si>
  <si>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</si>
  <si>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</si>
  <si>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</si>
  <si>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</si>
  <si>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</si>
  <si>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</si>
  <si>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</si>
  <si>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</si>
  <si>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</si>
  <si>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</si>
  <si>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</si>
  <si>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</si>
  <si>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</si>
  <si>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</si>
  <si>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</si>
  <si>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</si>
  <si>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</si>
  <si>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</si>
  <si>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</si>
  <si>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</si>
  <si>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</si>
  <si>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</si>
  <si>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</si>
  <si>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</si>
  <si>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</si>
  <si>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</si>
  <si>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</si>
  <si>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</si>
  <si>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</si>
  <si>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</si>
  <si>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</si>
  <si>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</si>
  <si>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</si>
  <si>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</si>
  <si>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</si>
  <si>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</si>
  <si>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</si>
  <si>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</si>
  <si>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</si>
  <si>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</si>
  <si>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</si>
  <si>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</si>
  <si>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</si>
  <si>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</si>
  <si>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</si>
  <si>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</si>
  <si>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</si>
  <si>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</si>
  <si>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</si>
  <si>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</si>
  <si>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</si>
  <si>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</si>
  <si>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</si>
  <si>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</si>
  <si>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</si>
  <si>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</si>
  <si>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</si>
  <si>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</si>
  <si>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</si>
  <si>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</si>
  <si>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</si>
  <si>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</si>
  <si>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</si>
  <si>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</si>
  <si>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</si>
  <si>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</si>
  <si>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</si>
  <si>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</si>
  <si>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</si>
  <si>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</si>
  <si>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</si>
  <si>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</si>
  <si>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</si>
  <si>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</si>
  <si>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</si>
  <si>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</si>
  <si>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</si>
  <si>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</si>
  <si>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</si>
  <si>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</si>
  <si>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</si>
  <si>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</si>
  <si>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</si>
  <si>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</si>
  <si>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</si>
  <si>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</si>
  <si>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</si>
  <si>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</si>
  <si>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</si>
  <si>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</si>
  <si>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</si>
  <si>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</si>
  <si>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</si>
  <si>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</si>
  <si>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</si>
  <si>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</si>
  <si>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</si>
  <si>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</si>
  <si>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</si>
  <si>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</si>
  <si>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</si>
  <si>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</si>
  <si>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</si>
  <si>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</si>
  <si>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</si>
  <si>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</si>
  <si>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</si>
  <si>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</si>
  <si>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</si>
  <si>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</si>
  <si>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</si>
  <si>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</si>
  <si>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</si>
  <si>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</si>
  <si>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</si>
  <si>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</si>
  <si>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</si>
  <si>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</si>
  <si>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</si>
  <si>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</si>
  <si>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</si>
  <si>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</si>
  <si>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</si>
  <si>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</si>
  <si>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</si>
  <si>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</si>
  <si>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</si>
  <si>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</si>
  <si>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</si>
  <si>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</si>
  <si>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</si>
  <si>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</si>
  <si>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</si>
  <si>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</si>
  <si>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</si>
  <si>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</si>
  <si>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</si>
  <si>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</si>
  <si>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</si>
  <si>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</si>
  <si>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</si>
  <si>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</si>
  <si>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</si>
  <si>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</si>
  <si>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</si>
  <si>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</si>
  <si>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</si>
  <si>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</si>
  <si>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</si>
  <si>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</si>
  <si>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</si>
  <si>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</si>
  <si>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</si>
  <si>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</si>
  <si>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</si>
  <si>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</si>
  <si>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</si>
  <si>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</si>
  <si>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</si>
  <si>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</si>
  <si>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</si>
  <si>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</si>
  <si>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</si>
  <si>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</si>
  <si>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</si>
  <si>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</si>
  <si>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</si>
  <si>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</si>
  <si>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</si>
  <si>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</si>
  <si>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</si>
  <si>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</si>
  <si>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</si>
  <si>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</si>
  <si>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</si>
  <si>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</si>
  <si>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</si>
  <si>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</si>
  <si>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</si>
  <si>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</si>
  <si>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</si>
  <si>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</si>
  <si>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</si>
  <si>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</si>
  <si>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</si>
  <si>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</si>
  <si>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</si>
  <si>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</si>
  <si>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</si>
  <si>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</si>
  <si>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</si>
  <si>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</si>
  <si>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</si>
  <si>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</si>
  <si>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</si>
  <si>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</si>
  <si>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</si>
  <si>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</si>
  <si>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</si>
  <si>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</si>
  <si>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</si>
  <si>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</si>
  <si>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</si>
  <si>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</si>
  <si>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</si>
  <si>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</si>
  <si>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</si>
  <si>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</si>
  <si>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</si>
  <si>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</si>
  <si>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</si>
  <si>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</si>
  <si>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</si>
  <si>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</si>
  <si>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</si>
  <si>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</si>
  <si>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</si>
  <si>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</si>
  <si>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</si>
  <si>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</si>
  <si>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</si>
  <si>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</si>
  <si>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</si>
  <si>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</si>
  <si>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</si>
  <si>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</si>
  <si>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</si>
  <si>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</si>
  <si>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</si>
  <si>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</si>
  <si>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</si>
  <si>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</si>
  <si>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</si>
  <si>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</si>
  <si>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</si>
  <si>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</si>
  <si>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</si>
  <si>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</si>
  <si>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</si>
  <si>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</si>
  <si>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</si>
  <si>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</si>
  <si>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</si>
  <si>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</si>
  <si>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</si>
  <si>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</si>
  <si>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</si>
  <si>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</si>
  <si>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</si>
  <si>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</si>
  <si>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</si>
  <si>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</si>
  <si>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</si>
  <si>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</si>
  <si>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</si>
  <si>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</si>
  <si>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</si>
  <si>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</si>
  <si>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</si>
  <si>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</si>
  <si>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</si>
  <si>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</si>
  <si>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</si>
  <si>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</si>
  <si>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</si>
  <si>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</si>
  <si>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</si>
  <si>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</si>
  <si>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</si>
  <si>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</si>
  <si>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</si>
  <si>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</si>
  <si>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</si>
  <si>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</si>
  <si>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</si>
  <si>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</si>
  <si>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</si>
  <si>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</si>
  <si>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</si>
  <si>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</si>
  <si>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</si>
  <si>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</si>
  <si>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</si>
  <si>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</si>
  <si>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</si>
  <si>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</si>
  <si>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</si>
  <si>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</si>
  <si>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</si>
  <si>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</si>
  <si>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</si>
  <si>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</si>
  <si>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</si>
  <si>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</si>
  <si>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</si>
  <si>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</si>
  <si>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</si>
  <si>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</si>
  <si>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</si>
  <si>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</si>
  <si>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</si>
  <si>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</si>
  <si>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</si>
  <si>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</si>
  <si>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</si>
  <si>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</si>
  <si>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</si>
  <si>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</si>
  <si>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</si>
  <si>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</si>
  <si>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</si>
  <si>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</si>
  <si>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</si>
  <si>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</si>
  <si>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</si>
  <si>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</si>
  <si>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</si>
  <si>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</si>
  <si>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</si>
  <si>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</si>
  <si>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</si>
  <si>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</si>
  <si>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</si>
  <si>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</si>
  <si>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</si>
  <si>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</si>
  <si>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</si>
  <si>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</si>
  <si>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</si>
  <si>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</si>
  <si>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</si>
  <si>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</si>
  <si>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</si>
  <si>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</si>
  <si>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</si>
  <si>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</si>
  <si>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</si>
  <si>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</si>
  <si>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</si>
  <si>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</si>
  <si>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</si>
  <si>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</si>
  <si>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</si>
  <si>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</si>
  <si>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</si>
  <si>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</si>
  <si>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</si>
  <si>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</si>
  <si>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</si>
  <si>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</si>
  <si>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</si>
  <si>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</si>
  <si>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</si>
  <si>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</si>
  <si>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</si>
  <si>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</si>
  <si>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</si>
  <si>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</si>
  <si>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</si>
  <si>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</si>
  <si>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</si>
  <si>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</si>
  <si>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</si>
  <si>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</si>
  <si>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</si>
  <si>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</si>
  <si>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</si>
  <si>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</si>
  <si>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</si>
  <si>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</si>
  <si>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</si>
  <si>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</si>
  <si>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</si>
  <si>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</si>
  <si>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</si>
  <si>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</si>
  <si>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</si>
  <si>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</si>
  <si>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</si>
  <si>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</si>
  <si>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</si>
  <si>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</si>
  <si>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</si>
  <si>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</si>
  <si>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</si>
  <si>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</si>
  <si>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</si>
  <si>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</si>
  <si>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</si>
  <si>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</si>
  <si>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</si>
  <si>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</si>
  <si>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</si>
  <si>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</si>
  <si>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</si>
  <si>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</si>
  <si>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</si>
  <si>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</si>
  <si>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</si>
  <si>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</si>
  <si>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</si>
  <si>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</si>
  <si>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</si>
  <si>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</si>
  <si>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</si>
  <si>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</si>
  <si>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</si>
  <si>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</si>
  <si>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</si>
  <si>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</si>
  <si>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</si>
  <si>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</si>
  <si>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</si>
  <si>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</si>
  <si>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</si>
  <si>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</si>
  <si>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</si>
  <si>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</si>
  <si>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</si>
  <si>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</si>
  <si>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</si>
  <si>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</si>
  <si>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</si>
  <si>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</si>
  <si>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</si>
  <si>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</si>
  <si>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</si>
  <si>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</si>
  <si>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</si>
  <si>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</si>
  <si>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</si>
  <si>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</si>
  <si>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</si>
  <si>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</si>
  <si>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</si>
  <si>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</si>
  <si>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</si>
  <si>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</si>
  <si>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</si>
  <si>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</si>
  <si>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</si>
  <si>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</si>
  <si>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</si>
  <si>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</si>
  <si>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</si>
  <si>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</si>
  <si>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</si>
  <si>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</si>
  <si>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</si>
  <si>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</si>
  <si>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</si>
  <si>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</si>
  <si>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</si>
  <si>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</si>
  <si>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</si>
  <si>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</si>
  <si>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</si>
  <si>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</si>
  <si>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</si>
  <si>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</si>
  <si>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</si>
  <si>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</si>
  <si>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</si>
  <si>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</si>
  <si>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</si>
  <si>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</si>
  <si>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</si>
  <si>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</si>
  <si>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</si>
  <si>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</si>
  <si>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</si>
  <si>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</si>
  <si>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</si>
  <si>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</si>
  <si>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</si>
  <si>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</si>
  <si>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</si>
  <si>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</si>
  <si>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</si>
  <si>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</si>
  <si>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</si>
  <si>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</si>
  <si>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</si>
  <si>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</si>
  <si>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</si>
  <si>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</si>
  <si>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</si>
  <si>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</si>
  <si>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</si>
  <si>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</si>
  <si>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</si>
  <si>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</si>
  <si>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</si>
  <si>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</si>
  <si>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</si>
  <si>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</si>
  <si>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</si>
  <si>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</si>
  <si>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</si>
  <si>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</si>
  <si>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</si>
  <si>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</si>
  <si>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</si>
  <si>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</si>
  <si>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</si>
  <si>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</si>
  <si>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</si>
  <si>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</si>
  <si>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</si>
  <si>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</si>
  <si>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</si>
  <si>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</si>
  <si>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</si>
  <si>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</si>
  <si>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</si>
  <si>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</si>
  <si>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</si>
  <si>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</si>
  <si>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</si>
  <si>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</si>
  <si>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</si>
  <si>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</si>
  <si>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</si>
  <si>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</si>
  <si>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</si>
  <si>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</si>
  <si>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</si>
  <si>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</si>
  <si>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</si>
  <si>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</si>
  <si>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</si>
  <si>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</si>
  <si>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</si>
  <si>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</si>
  <si>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</si>
  <si>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</si>
  <si>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</si>
  <si>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</si>
  <si>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</si>
  <si>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</si>
  <si>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</si>
  <si>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</si>
  <si>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</si>
  <si>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</si>
  <si>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</si>
  <si>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</si>
  <si>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</si>
  <si>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</si>
  <si>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</si>
  <si>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</si>
  <si>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</si>
  <si>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</si>
  <si>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</si>
  <si>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</si>
  <si>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</si>
  <si>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</si>
  <si>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</si>
  <si>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</si>
  <si>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</si>
  <si>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</si>
  <si>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</si>
  <si>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</si>
  <si>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</si>
  <si>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</si>
  <si>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</si>
  <si>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</si>
  <si>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</si>
  <si>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</si>
  <si>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</si>
  <si>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</si>
  <si>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</si>
  <si>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</si>
  <si>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</si>
  <si>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</si>
  <si>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</si>
  <si>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</si>
  <si>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</si>
  <si>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</si>
  <si>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</si>
  <si>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</si>
  <si>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</si>
  <si>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</si>
  <si>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</si>
  <si>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</si>
  <si>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</si>
  <si>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</si>
  <si>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</si>
  <si>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</si>
  <si>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</si>
  <si>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</si>
  <si>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</si>
  <si>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</si>
  <si>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</si>
  <si>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</si>
  <si>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</si>
  <si>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</si>
  <si>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</si>
  <si>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</si>
  <si>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</si>
  <si>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</si>
  <si>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</si>
  <si>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</si>
  <si>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</si>
  <si>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</si>
  <si>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</si>
  <si>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</si>
  <si>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</si>
  <si>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</si>
  <si>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</si>
  <si>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</si>
  <si>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</si>
  <si>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</si>
  <si>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</si>
  <si>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</si>
  <si>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</si>
  <si>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</si>
  <si>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</si>
  <si>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</si>
  <si>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</si>
  <si>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</si>
  <si>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</si>
  <si>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</si>
  <si>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</si>
  <si>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</si>
  <si>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</si>
  <si>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</si>
  <si>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</si>
  <si>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</si>
  <si>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</si>
  <si>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</si>
  <si>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</si>
  <si>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</si>
  <si>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</si>
  <si>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</si>
  <si>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</si>
  <si>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</si>
  <si>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</si>
  <si>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</si>
  <si>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</si>
  <si>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</si>
  <si>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</si>
  <si>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</si>
  <si>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</si>
  <si>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</si>
  <si>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</si>
  <si>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</si>
  <si>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</si>
  <si>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</si>
  <si>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</si>
  <si>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</si>
  <si>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</si>
  <si>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</si>
  <si>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</si>
  <si>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</si>
  <si>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</si>
  <si>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</si>
  <si>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</si>
  <si>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</si>
  <si>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</si>
  <si>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</si>
  <si>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</si>
  <si>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</si>
  <si>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</si>
  <si>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</si>
  <si>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</si>
  <si>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</si>
  <si>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</si>
  <si>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</si>
  <si>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</si>
  <si>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</si>
  <si>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</si>
  <si>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</si>
  <si>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</si>
  <si>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</si>
  <si>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</si>
  <si>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</si>
  <si>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</si>
  <si>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</si>
  <si>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</si>
  <si>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</si>
  <si>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</si>
  <si>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</si>
  <si>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</si>
  <si>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</si>
  <si>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</si>
  <si>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</si>
  <si>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</si>
  <si>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</si>
  <si>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</si>
  <si>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</si>
  <si>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</si>
  <si>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</si>
  <si>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</si>
  <si>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</si>
  <si>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</si>
  <si>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</si>
  <si>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</si>
  <si>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</si>
  <si>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</si>
  <si>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</si>
  <si>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</si>
  <si>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</si>
  <si>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</si>
  <si>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</si>
  <si>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</si>
  <si>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</si>
  <si>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</si>
  <si>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</si>
  <si>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</si>
  <si>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</si>
  <si>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</si>
  <si>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</si>
  <si>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</si>
  <si>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</si>
  <si>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</si>
  <si>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</si>
  <si>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</si>
  <si>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</si>
  <si>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</si>
  <si>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</si>
  <si>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</si>
  <si>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</si>
  <si>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</si>
  <si>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</si>
  <si>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</si>
  <si>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</si>
  <si>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</si>
  <si>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</si>
  <si>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</si>
  <si>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</si>
  <si>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</si>
  <si>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</si>
  <si>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</si>
  <si>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</si>
  <si>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</si>
  <si>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</si>
  <si>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</si>
  <si>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</si>
  <si>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</si>
  <si>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</si>
  <si>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</si>
  <si>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</si>
  <si>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</si>
  <si>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</si>
  <si>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</si>
  <si>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</si>
  <si>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</si>
  <si>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</si>
  <si>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</si>
  <si>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</si>
  <si>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</si>
  <si>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</si>
  <si>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</si>
  <si>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</si>
  <si>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</si>
  <si>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</si>
  <si>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</si>
  <si>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</si>
  <si>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</si>
  <si>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</si>
  <si>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</si>
  <si>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</si>
  <si>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</si>
  <si>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</si>
  <si>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</si>
  <si>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</si>
  <si>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</si>
  <si>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</si>
  <si>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</si>
  <si>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</si>
  <si>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</si>
  <si>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</si>
  <si>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</si>
  <si>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</si>
  <si>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</si>
  <si>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</si>
  <si>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</si>
  <si>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</si>
  <si>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</si>
  <si>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</si>
  <si>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</si>
  <si>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</si>
  <si>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</si>
  <si>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</si>
  <si>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</si>
  <si>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</si>
  <si>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</si>
  <si>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</si>
  <si>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</si>
  <si>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</si>
  <si>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</si>
  <si>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</si>
  <si>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</si>
  <si>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</si>
  <si>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</si>
  <si>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</si>
  <si>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</si>
  <si>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</si>
  <si>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</si>
  <si>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</si>
  <si>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</si>
  <si>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</si>
  <si>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</si>
  <si>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</si>
  <si>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</si>
  <si>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</si>
  <si>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</si>
  <si>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</si>
  <si>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</si>
  <si>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</si>
  <si>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</si>
  <si>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</si>
  <si>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</si>
  <si>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</si>
  <si>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</si>
  <si>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</si>
  <si>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</si>
  <si>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</si>
  <si>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</si>
  <si>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</si>
  <si>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</si>
  <si>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</si>
  <si>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</si>
  <si>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</si>
  <si>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</si>
  <si>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</si>
  <si>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</si>
  <si>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</si>
  <si>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</si>
  <si>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</si>
  <si>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</si>
  <si>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</si>
  <si>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</si>
  <si>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</si>
  <si>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</si>
  <si>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</si>
  <si>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</si>
  <si>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</si>
  <si>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</si>
  <si>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</si>
  <si>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</si>
  <si>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</si>
  <si>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</si>
  <si>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</si>
  <si>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</si>
  <si>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</si>
  <si>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</si>
  <si>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</si>
  <si>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</si>
  <si>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</si>
  <si>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</si>
  <si>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</si>
  <si>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</si>
  <si>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</si>
  <si>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</si>
  <si>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</si>
  <si>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</si>
  <si>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</si>
  <si>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</si>
  <si>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</si>
  <si>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</si>
  <si>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</si>
  <si>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</si>
  <si>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</si>
  <si>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</si>
  <si>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</si>
  <si>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</si>
  <si>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</si>
  <si>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</si>
  <si>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</si>
  <si>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</si>
  <si>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</si>
  <si>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</si>
  <si>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</si>
  <si>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</si>
  <si>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</si>
  <si>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</si>
  <si>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</si>
  <si>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</si>
  <si>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</si>
  <si>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</si>
  <si>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</si>
  <si>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</si>
  <si>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</si>
  <si>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</si>
  <si>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</si>
  <si>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</si>
  <si>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</si>
  <si>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</si>
  <si>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</si>
  <si>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</si>
  <si>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</si>
  <si>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</si>
  <si>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</si>
  <si>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</si>
  <si>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</si>
  <si>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</si>
  <si>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</si>
  <si>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</si>
  <si>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</si>
  <si>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</si>
  <si>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</si>
  <si>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</si>
  <si>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</si>
  <si>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</si>
  <si>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</si>
  <si>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</si>
  <si>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</si>
  <si>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</si>
  <si>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</si>
  <si>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</si>
  <si>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</si>
  <si>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</si>
  <si>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</si>
  <si>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</si>
  <si>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</si>
  <si>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</si>
  <si>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</si>
  <si>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</si>
  <si>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</si>
  <si>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</si>
  <si>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</si>
  <si>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</si>
  <si>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</si>
  <si>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</si>
  <si>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</si>
  <si>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</si>
  <si>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</si>
  <si>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</si>
  <si>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</si>
  <si>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</si>
  <si>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</si>
  <si>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</si>
  <si>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</si>
  <si>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</si>
  <si>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</si>
  <si>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</si>
  <si>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</si>
  <si>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</si>
  <si>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</si>
  <si>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</si>
  <si>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</si>
  <si>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</si>
  <si>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</si>
  <si>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</si>
  <si>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</si>
  <si>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</si>
  <si>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</si>
  <si>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</si>
  <si>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</si>
  <si>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</si>
  <si>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</si>
  <si>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</si>
  <si>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</si>
  <si>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</si>
  <si>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</si>
  <si>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</si>
  <si>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</si>
  <si>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</si>
  <si>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</si>
  <si>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</si>
  <si>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</si>
  <si>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</si>
  <si>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</si>
  <si>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</si>
  <si>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</si>
  <si>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</si>
  <si>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</si>
  <si>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</si>
  <si>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</si>
  <si>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</si>
  <si>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</si>
  <si>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</si>
  <si>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</si>
  <si>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</si>
  <si>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</si>
  <si>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</si>
  <si>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</si>
  <si>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</si>
  <si>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</si>
  <si>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</si>
  <si>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</si>
  <si>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</si>
  <si>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</si>
  <si>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</si>
  <si>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</si>
  <si>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</si>
  <si>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</si>
  <si>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</si>
  <si>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</si>
  <si>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</si>
  <si>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</si>
  <si>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</si>
  <si>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</si>
  <si>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</si>
  <si>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</si>
  <si>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</si>
  <si>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</si>
  <si>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</si>
  <si>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</si>
  <si>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</si>
  <si>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</si>
  <si>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</si>
  <si>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</si>
  <si>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</si>
  <si>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</si>
  <si>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</si>
  <si>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</si>
  <si>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</si>
  <si>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</si>
  <si>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</si>
  <si>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</si>
  <si>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</si>
  <si>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</si>
  <si>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</si>
  <si>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</si>
  <si>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</si>
  <si>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</si>
  <si>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</si>
  <si>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</si>
  <si>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</si>
  <si>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</si>
  <si>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</si>
  <si>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</si>
  <si>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</si>
  <si>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</si>
  <si>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</si>
  <si>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</si>
  <si>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</si>
  <si>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</si>
  <si>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</si>
  <si>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</si>
  <si>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</si>
  <si>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</si>
  <si>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</si>
  <si>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</si>
  <si>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</si>
  <si>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</si>
  <si>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</si>
  <si>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</si>
  <si>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</si>
  <si>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</si>
  <si>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</si>
  <si>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</si>
  <si>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</si>
  <si>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</si>
  <si>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</si>
  <si>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</si>
  <si>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</si>
  <si>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</si>
  <si>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</si>
  <si>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</si>
  <si>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</si>
  <si>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</si>
  <si>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</si>
  <si>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</si>
  <si>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</si>
  <si>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</si>
  <si>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</si>
  <si>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</si>
  <si>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</si>
  <si>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</si>
  <si>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</si>
  <si>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</si>
  <si>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</si>
  <si>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</si>
  <si>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</si>
  <si>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</si>
  <si>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</si>
  <si>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</si>
  <si>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</si>
  <si>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</si>
  <si>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</si>
  <si>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</si>
  <si>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</si>
  <si>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</si>
  <si>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</si>
  <si>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</si>
  <si>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</si>
  <si>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</si>
  <si>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</si>
  <si>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</si>
  <si>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</si>
  <si>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</si>
  <si>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</si>
  <si>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</si>
  <si>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</si>
  <si>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</si>
  <si>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</si>
  <si>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</si>
  <si>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</si>
  <si>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</si>
  <si>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</si>
  <si>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</si>
  <si>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</si>
  <si>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</si>
  <si>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</si>
  <si>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</si>
  <si>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</si>
  <si>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</si>
  <si>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</si>
  <si>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</si>
  <si>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</si>
  <si>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</si>
  <si>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</si>
  <si>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</si>
  <si>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</si>
  <si>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</si>
  <si>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</si>
  <si>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</si>
  <si>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</si>
  <si>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</si>
  <si>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</si>
  <si>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</si>
  <si>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</si>
  <si>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</si>
  <si>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</si>
  <si>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</si>
  <si>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</si>
  <si>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</si>
  <si>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</si>
  <si>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</si>
  <si>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</si>
  <si>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</si>
  <si>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</si>
  <si>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</si>
  <si>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</si>
  <si>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</si>
  <si>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</si>
  <si>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</si>
  <si>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</si>
  <si>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</si>
  <si>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</si>
  <si>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</si>
  <si>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</si>
  <si>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</si>
  <si>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</si>
  <si>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</si>
  <si>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</si>
  <si>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</si>
  <si>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</si>
  <si>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</si>
  <si>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</si>
  <si>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</si>
  <si>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</si>
  <si>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</si>
  <si>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</si>
  <si>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</si>
  <si>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</si>
  <si>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</si>
  <si>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</si>
  <si>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</si>
  <si>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</si>
  <si>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</si>
  <si>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</si>
  <si>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</si>
  <si>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</si>
  <si>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</si>
  <si>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</si>
  <si>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</si>
  <si>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</si>
  <si>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</si>
  <si>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</si>
  <si>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</si>
  <si>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</si>
  <si>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</si>
  <si>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</si>
  <si>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</si>
  <si>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</si>
  <si>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</si>
  <si>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</si>
  <si>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</si>
  <si>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</si>
  <si>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</si>
  <si>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</si>
  <si>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</si>
  <si>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</si>
  <si>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</si>
  <si>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</si>
  <si>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</si>
  <si>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</si>
  <si>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</si>
  <si>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</si>
  <si>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</si>
  <si>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</si>
  <si>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</si>
  <si>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</si>
  <si>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</si>
  <si>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</si>
  <si>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</si>
  <si>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</si>
  <si>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</si>
  <si>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</si>
  <si>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</si>
  <si>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</si>
  <si>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</si>
  <si>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</si>
  <si>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</si>
  <si>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</si>
  <si>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</si>
  <si>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</si>
  <si>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</si>
  <si>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</si>
  <si>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</si>
  <si>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</si>
  <si>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</si>
  <si>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</si>
  <si>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</si>
  <si>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</si>
  <si>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</si>
  <si>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</si>
  <si>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</si>
  <si>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</si>
  <si>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</si>
  <si>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</si>
  <si>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</si>
  <si>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</si>
  <si>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</si>
  <si>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</si>
  <si>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</si>
  <si>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</si>
  <si>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</si>
  <si>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</si>
  <si>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</si>
  <si>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</si>
  <si>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</si>
  <si>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</si>
  <si>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</si>
  <si>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</si>
  <si>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</si>
  <si>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</si>
  <si>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</si>
  <si>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</si>
  <si>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</si>
  <si>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</si>
  <si>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</si>
  <si>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</si>
  <si>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</si>
  <si>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</si>
  <si>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</si>
  <si>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</si>
  <si>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</si>
  <si>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</si>
  <si>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</si>
  <si>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</si>
  <si>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</si>
  <si>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</si>
  <si>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</si>
  <si>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</si>
  <si>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</si>
  <si>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</si>
  <si>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</si>
  <si>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</si>
  <si>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</si>
  <si>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</si>
  <si>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</si>
  <si>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</si>
  <si>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</si>
  <si>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</si>
  <si>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</si>
  <si>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</si>
  <si>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</si>
  <si>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</si>
  <si>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</si>
  <si>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</si>
  <si>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</si>
  <si>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</si>
  <si>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</si>
  <si>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</si>
  <si>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</si>
  <si>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</si>
  <si>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</si>
  <si>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</si>
  <si>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</si>
  <si>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</si>
  <si>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</si>
  <si>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</si>
  <si>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</si>
  <si>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</si>
  <si>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</si>
  <si>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</si>
  <si>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</si>
  <si>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</si>
  <si>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</si>
  <si>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</si>
  <si>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</si>
  <si>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</si>
  <si>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</si>
  <si>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</si>
  <si>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</si>
  <si>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</si>
  <si>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</si>
  <si>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</si>
  <si>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</si>
  <si>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</si>
  <si>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</si>
  <si>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</si>
  <si>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</si>
  <si>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</si>
  <si>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</si>
  <si>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</si>
  <si>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</si>
  <si>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</si>
  <si>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</si>
  <si>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</si>
  <si>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</si>
  <si>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</si>
  <si>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</si>
  <si>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</si>
  <si>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</si>
  <si>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</si>
  <si>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</si>
  <si>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</si>
  <si>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</si>
  <si>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</si>
  <si>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</si>
  <si>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</si>
  <si>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</si>
  <si>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</si>
  <si>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</si>
  <si>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</si>
  <si>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</si>
  <si>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</si>
  <si>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</si>
  <si>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</si>
  <si>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</si>
  <si>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</si>
  <si>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</si>
  <si>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</si>
  <si>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</si>
  <si>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</si>
  <si>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</si>
  <si>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</si>
  <si>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</si>
  <si>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</si>
  <si>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</si>
  <si>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</si>
  <si>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</si>
  <si>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</si>
  <si>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</si>
  <si>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</si>
  <si>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</si>
  <si>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</si>
  <si>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</si>
  <si>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</si>
  <si>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</si>
  <si>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</si>
  <si>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</si>
  <si>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</si>
  <si>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</si>
  <si>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</si>
  <si>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</si>
  <si>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</si>
  <si>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</si>
  <si>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</si>
  <si>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</si>
  <si>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</si>
  <si>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</si>
  <si>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</si>
  <si>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</si>
  <si>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</si>
  <si>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</si>
  <si>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</si>
  <si>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</si>
  <si>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</si>
  <si>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</si>
  <si>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</si>
  <si>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</si>
  <si>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</si>
  <si>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</si>
  <si>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</si>
  <si>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</si>
  <si>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</si>
  <si>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</si>
  <si>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</si>
  <si>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</si>
  <si>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</si>
  <si>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</si>
  <si>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</si>
  <si>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</si>
  <si>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</si>
  <si>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</si>
  <si>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</si>
  <si>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</si>
  <si>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</si>
  <si>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</si>
  <si>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</si>
  <si>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</si>
  <si>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</si>
  <si>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</si>
  <si>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</si>
  <si>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</si>
  <si>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</si>
  <si>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</si>
  <si>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</si>
  <si>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</si>
  <si>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</si>
  <si>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</si>
  <si>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</si>
  <si>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</si>
  <si>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</si>
  <si>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</si>
  <si>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</si>
  <si>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</si>
  <si>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</si>
  <si>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</si>
  <si>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</si>
  <si>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</si>
  <si>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</si>
  <si>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</si>
  <si>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</si>
  <si>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</si>
  <si>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</si>
  <si>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</si>
  <si>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</si>
  <si>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</si>
  <si>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</si>
  <si>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</si>
  <si>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</si>
  <si>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</si>
  <si>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</si>
  <si>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</si>
  <si>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</si>
  <si>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</si>
  <si>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</si>
  <si>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</si>
  <si>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</si>
  <si>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</si>
  <si>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</si>
  <si>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</si>
  <si>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</si>
  <si>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</si>
  <si>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</si>
  <si>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</si>
  <si>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</si>
  <si>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</si>
  <si>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</si>
  <si>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</si>
  <si>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</si>
  <si>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</si>
  <si>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</si>
  <si>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</si>
  <si>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</si>
  <si>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</si>
  <si>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</si>
  <si>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</si>
  <si>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</si>
  <si>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</si>
  <si>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</si>
  <si>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</si>
  <si>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</si>
  <si>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</si>
  <si>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</si>
  <si>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</si>
  <si>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</si>
  <si>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</si>
  <si>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</si>
  <si>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</si>
  <si>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</si>
  <si>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</si>
  <si>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</si>
  <si>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</si>
  <si>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</si>
  <si>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</si>
  <si>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</si>
  <si>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</si>
  <si>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</si>
  <si>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</si>
  <si>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</si>
  <si>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</si>
  <si>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</si>
  <si>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</si>
  <si>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</si>
  <si>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</si>
  <si>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</si>
  <si>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</si>
  <si>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</si>
  <si>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</si>
  <si>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</si>
  <si>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</si>
  <si>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</si>
  <si>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</si>
  <si>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</si>
  <si>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</si>
  <si>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</si>
  <si>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</si>
  <si>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</si>
  <si>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</si>
  <si>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</si>
  <si>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</si>
  <si>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</si>
  <si>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</si>
  <si>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</si>
  <si>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</si>
  <si>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</si>
  <si>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</si>
  <si>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</si>
  <si>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</si>
  <si>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</si>
  <si>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</si>
  <si>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</si>
  <si>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</si>
  <si>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</si>
  <si>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</si>
  <si>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</si>
  <si>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</si>
  <si>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</si>
  <si>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</si>
  <si>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</si>
  <si>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</si>
  <si>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</si>
  <si>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</si>
  <si>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</si>
  <si>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</si>
  <si>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</si>
  <si>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</si>
  <si>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</si>
  <si>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</si>
  <si>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</si>
  <si>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</si>
  <si>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</si>
  <si>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</si>
  <si>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</si>
  <si>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</si>
  <si>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</si>
  <si>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</si>
  <si>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</si>
  <si>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</si>
  <si>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</si>
  <si>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</si>
  <si>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</si>
  <si>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</si>
  <si>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</si>
  <si>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</si>
  <si>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</si>
  <si>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</si>
  <si>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</si>
  <si>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</si>
  <si>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</si>
  <si>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</si>
  <si>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</si>
  <si>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</si>
  <si>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</si>
  <si>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</si>
  <si>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</si>
  <si>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</si>
  <si>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</si>
  <si>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</si>
  <si>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</si>
  <si>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</si>
  <si>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</si>
  <si>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</si>
  <si>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</si>
  <si>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</si>
  <si>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</si>
  <si>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</si>
  <si>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</si>
  <si>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</si>
  <si>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</si>
  <si>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</si>
  <si>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</si>
  <si>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</si>
  <si>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</si>
  <si>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</si>
  <si>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</si>
  <si>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</si>
  <si>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</si>
  <si>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</si>
  <si>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</si>
  <si>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</si>
  <si>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</si>
  <si>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</si>
  <si>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</si>
  <si>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</si>
  <si>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</si>
  <si>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</si>
  <si>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</si>
  <si>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</si>
  <si>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</si>
  <si>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</si>
  <si>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</si>
  <si>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</si>
  <si>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</si>
  <si>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</si>
  <si>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</si>
  <si>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</si>
  <si>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</si>
  <si>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</si>
  <si>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</si>
  <si>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</si>
  <si>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</si>
  <si>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</si>
  <si>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</si>
  <si>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</si>
  <si>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</si>
  <si>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</si>
  <si>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</si>
  <si>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</si>
  <si>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</si>
  <si>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</si>
  <si>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</si>
  <si>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</si>
  <si>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</si>
  <si>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</si>
  <si>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</si>
  <si>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</si>
  <si>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</si>
  <si>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</si>
  <si>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</si>
  <si>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</si>
  <si>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</si>
  <si>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</si>
  <si>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</si>
  <si>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</si>
  <si>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</si>
  <si>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</si>
  <si>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</si>
  <si>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</si>
  <si>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</si>
  <si>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</si>
  <si>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</si>
  <si>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</si>
  <si>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</si>
  <si>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</si>
  <si>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</si>
  <si>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</si>
  <si>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</si>
  <si>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</si>
  <si>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</si>
  <si>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</si>
  <si>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</si>
  <si>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</si>
  <si>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</si>
  <si>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</si>
  <si>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</si>
  <si>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</si>
  <si>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</si>
  <si>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</si>
  <si>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</si>
  <si>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</si>
  <si>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</si>
  <si>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</si>
  <si>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</si>
  <si>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</si>
  <si>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</si>
  <si>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</si>
  <si>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</si>
  <si>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</si>
  <si>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</si>
  <si>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</si>
  <si>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</si>
  <si>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</si>
  <si>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</si>
  <si>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</si>
  <si>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</si>
  <si>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</si>
  <si>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</si>
  <si>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</si>
  <si>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</si>
  <si>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</si>
  <si>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</si>
  <si>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</si>
  <si>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</si>
  <si>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</si>
  <si>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</si>
  <si>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</si>
  <si>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</si>
  <si>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</si>
  <si>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</si>
  <si>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</si>
  <si>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</si>
  <si>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</si>
  <si>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</si>
  <si>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</si>
  <si>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</si>
  <si>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</si>
  <si>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</si>
  <si>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</si>
  <si>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</si>
  <si>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</si>
  <si>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</si>
  <si>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</si>
  <si>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</si>
  <si>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</si>
  <si>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</si>
  <si>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</si>
  <si>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</si>
  <si>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</si>
  <si>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</si>
  <si>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</si>
  <si>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</si>
  <si>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</si>
  <si>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</si>
  <si>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</si>
  <si>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</si>
  <si>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</si>
  <si>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</si>
  <si>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</si>
  <si>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</si>
  <si>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</si>
  <si>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</si>
  <si>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</si>
  <si>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</si>
  <si>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</si>
  <si>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</si>
  <si>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</si>
  <si>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</si>
  <si>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</si>
  <si>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</si>
  <si>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</si>
  <si>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</si>
  <si>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</si>
  <si>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</si>
  <si>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</si>
  <si>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</si>
  <si>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</si>
  <si>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</si>
  <si>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</si>
  <si>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</si>
  <si>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</si>
  <si>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</si>
  <si>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</si>
  <si>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</si>
  <si>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</si>
  <si>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</si>
  <si>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</si>
  <si>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</si>
  <si>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</si>
  <si>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</si>
  <si>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</si>
  <si>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</si>
  <si>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</si>
  <si>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</si>
  <si>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</si>
  <si>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</si>
  <si>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</si>
  <si>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</si>
  <si>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</si>
  <si>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</si>
  <si>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</si>
  <si>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</si>
  <si>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</si>
  <si>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</si>
  <si>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</si>
  <si>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</si>
  <si>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</si>
  <si>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</si>
  <si>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</si>
  <si>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</si>
  <si>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</si>
  <si>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</si>
  <si>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</si>
  <si>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</si>
  <si>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</si>
  <si>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</si>
  <si>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</si>
  <si>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</si>
  <si>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</si>
  <si>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</si>
  <si>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</si>
  <si>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</si>
  <si>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</si>
  <si>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</si>
  <si>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</si>
  <si>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</si>
  <si>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</si>
  <si>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</si>
  <si>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</si>
  <si>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</si>
  <si>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</si>
  <si>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</si>
  <si>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</si>
  <si>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</si>
  <si>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</si>
  <si>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</si>
  <si>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</si>
  <si>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</si>
  <si>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</si>
  <si>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</si>
  <si>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</si>
  <si>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</si>
  <si>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</si>
  <si>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</si>
  <si>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</si>
  <si>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</si>
  <si>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</si>
  <si>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</si>
  <si>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</si>
  <si>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</si>
  <si>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</si>
  <si>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</si>
  <si>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</si>
  <si>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</si>
  <si>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</si>
  <si>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</si>
  <si>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</si>
  <si>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</si>
  <si>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</si>
  <si>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</si>
  <si>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</si>
  <si>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</si>
  <si>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</si>
  <si>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</si>
  <si>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</si>
  <si>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</si>
  <si>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</si>
  <si>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</si>
  <si>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</si>
  <si>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</si>
  <si>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</si>
  <si>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</si>
  <si>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</si>
  <si>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</si>
  <si>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</si>
  <si>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</si>
  <si>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</si>
  <si>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</si>
  <si>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</si>
  <si>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</si>
  <si>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</si>
  <si>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</si>
  <si>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</si>
  <si>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</si>
  <si>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</si>
  <si>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</si>
  <si>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</si>
  <si>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</si>
  <si>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</si>
  <si>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</si>
  <si>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</si>
  <si>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</si>
  <si>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</si>
  <si>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</si>
  <si>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</si>
  <si>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</si>
  <si>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</si>
  <si>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</si>
  <si>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</si>
  <si>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</si>
  <si>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</si>
  <si>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</si>
  <si>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</si>
  <si>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</si>
  <si>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</si>
  <si>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</si>
  <si>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</si>
  <si>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</si>
  <si>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</si>
  <si>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</si>
  <si>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</si>
  <si>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</si>
  <si>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</si>
  <si>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</si>
  <si>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</si>
  <si>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</si>
  <si>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</si>
  <si>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</si>
  <si>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</si>
  <si>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</si>
  <si>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</si>
  <si>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</si>
  <si>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</si>
  <si>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</si>
  <si>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</si>
  <si>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</si>
  <si>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</si>
  <si>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</si>
  <si>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</si>
  <si>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</si>
  <si>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</si>
  <si>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</si>
  <si>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</si>
  <si>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</si>
  <si>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</si>
  <si>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</si>
  <si>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</si>
  <si>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</si>
  <si>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</si>
  <si>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</si>
  <si>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</si>
  <si>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</si>
  <si>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</si>
  <si>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</si>
  <si>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</si>
  <si>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</si>
  <si>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</si>
  <si>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</si>
  <si>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</si>
  <si>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</si>
  <si>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</si>
  <si>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</si>
  <si>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</si>
  <si>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</si>
  <si>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</si>
  <si>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</si>
  <si>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</si>
  <si>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</si>
  <si>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</si>
  <si>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</si>
  <si>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</si>
  <si>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</si>
  <si>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</si>
  <si>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</si>
  <si>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</si>
  <si>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</si>
  <si>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</si>
  <si>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</si>
  <si>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</si>
  <si>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</si>
  <si>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</si>
  <si>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</si>
  <si>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</si>
  <si>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</si>
  <si>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</si>
  <si>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</si>
  <si>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</si>
  <si>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</si>
  <si>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</si>
  <si>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</si>
  <si>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</si>
  <si>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</si>
  <si>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</si>
  <si>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</si>
  <si>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</si>
  <si>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</si>
  <si>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</si>
  <si>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</si>
  <si>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</si>
  <si>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</si>
  <si>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</si>
  <si>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</si>
  <si>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</si>
  <si>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</si>
  <si>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</si>
  <si>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</si>
  <si>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</si>
  <si>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</si>
  <si>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</si>
  <si>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</si>
  <si>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</si>
  <si>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</si>
  <si>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</si>
  <si>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</si>
  <si>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</si>
  <si>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</si>
  <si>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</si>
  <si>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</si>
  <si>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</si>
  <si>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</si>
  <si>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</si>
  <si>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</si>
  <si>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</si>
  <si>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</si>
  <si>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</si>
  <si>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</si>
  <si>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</si>
  <si>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</si>
  <si>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</si>
  <si>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</si>
  <si>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</si>
  <si>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</si>
  <si>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</si>
  <si>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</si>
  <si>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</si>
  <si>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</si>
  <si>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</si>
  <si>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</si>
  <si>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</si>
  <si>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</si>
  <si>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</si>
  <si>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</si>
  <si>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</si>
  <si>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</si>
  <si>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</si>
  <si>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</si>
  <si>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</si>
  <si>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</si>
  <si>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</si>
  <si>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</si>
  <si>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</si>
  <si>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</si>
  <si>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</si>
  <si>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</si>
  <si>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</si>
  <si>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</si>
  <si>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</si>
  <si>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</si>
  <si>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</si>
  <si>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</si>
  <si>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</si>
  <si>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</si>
  <si>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</si>
  <si>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</si>
  <si>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</si>
  <si>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</si>
  <si>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</si>
  <si>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</si>
  <si>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</si>
  <si>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</si>
  <si>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</si>
  <si>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</si>
  <si>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</si>
  <si>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</si>
  <si>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</si>
  <si>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</si>
  <si>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</si>
  <si>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</si>
  <si>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</si>
  <si>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</si>
  <si>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</si>
  <si>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</si>
  <si>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</si>
  <si>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</si>
  <si>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</si>
  <si>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</si>
  <si>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</si>
  <si>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</si>
  <si>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</si>
  <si>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</si>
  <si>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</si>
  <si>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</si>
  <si>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</si>
  <si>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</si>
  <si>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</si>
  <si>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</si>
  <si>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</si>
  <si>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</si>
  <si>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</si>
  <si>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</si>
  <si>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</si>
  <si>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</si>
  <si>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</si>
  <si>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</si>
  <si>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</si>
  <si>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</si>
  <si>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</si>
  <si>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</si>
  <si>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</si>
  <si>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</si>
  <si>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</si>
  <si>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</si>
  <si>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</si>
  <si>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</si>
  <si>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</si>
  <si>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</si>
  <si>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</si>
  <si>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</si>
  <si>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</si>
  <si>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</si>
  <si>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</si>
  <si>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</si>
  <si>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</si>
  <si>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</si>
  <si>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</si>
  <si>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</si>
  <si>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</si>
  <si>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</si>
  <si>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</si>
  <si>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</si>
  <si>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</si>
  <si>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</si>
  <si>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</si>
  <si>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</si>
  <si>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</si>
  <si>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</si>
  <si>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</si>
  <si>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</si>
  <si>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</si>
  <si>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</si>
  <si>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</si>
  <si>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</si>
  <si>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</si>
  <si>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</si>
  <si>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</si>
  <si>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</si>
  <si>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</si>
  <si>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</si>
  <si>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</si>
  <si>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</si>
  <si>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</si>
  <si>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</si>
  <si>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</si>
  <si>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</si>
  <si>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</si>
  <si>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</si>
  <si>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</si>
  <si>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</si>
  <si>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</si>
  <si>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</si>
  <si>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</si>
  <si>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</si>
  <si>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</si>
  <si>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</si>
  <si>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</si>
  <si>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</si>
  <si>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</si>
  <si>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</si>
  <si>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</si>
  <si>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</si>
  <si>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</si>
  <si>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</si>
  <si>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</si>
  <si>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</si>
  <si>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</si>
  <si>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</si>
  <si>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</si>
  <si>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</si>
  <si>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</si>
  <si>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</si>
  <si>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</si>
  <si>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</si>
  <si>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</si>
  <si>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</si>
  <si>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</si>
  <si>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</si>
  <si>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</si>
  <si>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</si>
  <si>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</si>
  <si>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</si>
  <si>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</si>
  <si>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</si>
  <si>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</si>
  <si>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</si>
  <si>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</si>
  <si>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</si>
  <si>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</si>
  <si>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</si>
  <si>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</si>
  <si>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</si>
  <si>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</si>
  <si>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</si>
  <si>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</si>
  <si>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</si>
  <si>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</si>
  <si>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</si>
  <si>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</si>
  <si>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</si>
  <si>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</si>
  <si>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</si>
  <si>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</si>
  <si>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</si>
  <si>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</si>
  <si>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</si>
  <si>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</si>
  <si>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</si>
  <si>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</si>
  <si>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</si>
  <si>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</si>
  <si>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</si>
  <si>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</si>
  <si>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</si>
  <si>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</si>
  <si>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</si>
  <si>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</si>
  <si>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</si>
  <si>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</si>
  <si>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</si>
  <si>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</si>
  <si>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</si>
  <si>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</si>
  <si>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</si>
  <si>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</si>
  <si>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</si>
  <si>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</si>
  <si>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</si>
  <si>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</si>
  <si>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</si>
  <si>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</si>
  <si>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</si>
  <si>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</si>
  <si>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</si>
  <si>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</si>
  <si>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</si>
  <si>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</si>
  <si>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</si>
  <si>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</si>
  <si>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</si>
  <si>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</si>
  <si>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</si>
  <si>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</si>
  <si>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</si>
  <si>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</si>
  <si>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</si>
  <si>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</si>
  <si>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</si>
  <si>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</si>
  <si>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</si>
  <si>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</si>
  <si>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</si>
  <si>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</si>
  <si>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</si>
  <si>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</si>
  <si>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</si>
  <si>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</si>
  <si>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</si>
  <si>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</si>
  <si>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</si>
  <si>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</si>
  <si>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</si>
  <si>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</si>
  <si>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</si>
  <si>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</si>
  <si>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</si>
  <si>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</si>
  <si>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</si>
  <si>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</si>
  <si>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</si>
  <si>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</si>
  <si>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</si>
  <si>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</si>
  <si>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</si>
  <si>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</si>
  <si>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</si>
  <si>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</si>
  <si>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</si>
  <si>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</si>
  <si>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</si>
  <si>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</si>
  <si>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</si>
  <si>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</si>
  <si>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</si>
  <si>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</si>
  <si>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</si>
  <si>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</si>
  <si>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</si>
  <si>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</si>
  <si>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</si>
  <si>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</si>
  <si>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</si>
  <si>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</si>
  <si>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</si>
  <si>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</si>
  <si>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</si>
  <si>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</si>
  <si>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</si>
  <si>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</si>
  <si>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</si>
  <si>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</si>
  <si>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</si>
  <si>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</si>
  <si>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</si>
  <si>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</si>
  <si>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</si>
  <si>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</si>
  <si>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</si>
  <si>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</si>
  <si>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</si>
  <si>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</si>
  <si>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</si>
  <si>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</si>
  <si>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</si>
  <si>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</si>
  <si>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</si>
  <si>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</si>
  <si>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</si>
  <si>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</si>
  <si>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</si>
  <si>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</si>
  <si>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</si>
  <si>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</si>
  <si>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</si>
  <si>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</si>
  <si>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</si>
  <si>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</si>
  <si>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</si>
  <si>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</si>
  <si>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</si>
  <si>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</si>
  <si>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</si>
  <si>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</si>
  <si>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</si>
  <si>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</si>
  <si>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</si>
  <si>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</si>
  <si>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</si>
  <si>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</si>
  <si>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</si>
  <si>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</si>
  <si>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</si>
  <si>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</si>
  <si>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</si>
  <si>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</si>
  <si>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</si>
  <si>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</si>
  <si>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</si>
  <si>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</si>
  <si>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</si>
  <si>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</si>
  <si>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</si>
  <si>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</si>
  <si>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</si>
  <si>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</si>
  <si>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</si>
  <si>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</si>
  <si>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</si>
  <si>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</si>
  <si>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</si>
  <si>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</si>
  <si>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</si>
  <si>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</si>
  <si>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</si>
  <si>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</si>
  <si>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</si>
  <si>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</si>
  <si>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</si>
  <si>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</si>
  <si>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</si>
  <si>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</si>
  <si>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</si>
  <si>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</si>
  <si>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</si>
  <si>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</si>
  <si>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</si>
  <si>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</si>
  <si>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</si>
  <si>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</si>
  <si>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</si>
  <si>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</si>
  <si>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</si>
  <si>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</si>
  <si>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</si>
  <si>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</si>
  <si>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</si>
  <si>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</si>
  <si>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</si>
  <si>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</si>
  <si>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</si>
  <si>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</si>
  <si>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</si>
  <si>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</si>
  <si>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</si>
  <si>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</si>
  <si>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</si>
  <si>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</si>
  <si>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</si>
  <si>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</si>
  <si>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</si>
  <si>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</si>
  <si>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</si>
  <si>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</si>
  <si>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</si>
  <si>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</si>
  <si>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</si>
  <si>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</si>
  <si>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</si>
  <si>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</si>
  <si>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</si>
  <si>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</si>
  <si>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</si>
  <si>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</si>
  <si>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</si>
  <si>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</si>
  <si>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</si>
  <si>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</si>
  <si>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</si>
  <si>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</si>
  <si>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</si>
  <si>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</si>
  <si>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</si>
  <si>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</si>
  <si>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</si>
  <si>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</si>
  <si>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</si>
  <si>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</si>
  <si>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</si>
  <si>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</si>
  <si>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</si>
  <si>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</si>
  <si>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</si>
  <si>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</si>
  <si>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</si>
  <si>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</si>
  <si>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</si>
  <si>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</si>
  <si>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</si>
  <si>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</si>
  <si>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</si>
  <si>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</si>
  <si>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</si>
  <si>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</si>
  <si>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</si>
  <si>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</si>
  <si>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</si>
  <si>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</si>
  <si>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</si>
  <si>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</si>
  <si>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</si>
  <si>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</si>
  <si>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</si>
  <si>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</si>
  <si>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</si>
  <si>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</si>
  <si>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</si>
  <si>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</si>
  <si>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</si>
  <si>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</si>
  <si>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</si>
  <si>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</si>
  <si>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</si>
  <si>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</si>
  <si>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</si>
  <si>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</si>
  <si>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</si>
  <si>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</si>
  <si>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</si>
  <si>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</si>
  <si>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</si>
  <si>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</si>
  <si>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</si>
  <si>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</si>
  <si>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</si>
  <si>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</si>
  <si>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</si>
  <si>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</si>
  <si>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</si>
  <si>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</si>
  <si>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</si>
  <si>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</si>
  <si>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</si>
  <si>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</si>
  <si>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</si>
  <si>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</si>
  <si>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</si>
  <si>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</si>
  <si>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</si>
  <si>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</si>
  <si>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</si>
  <si>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</si>
  <si>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</si>
  <si>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</si>
  <si>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</si>
  <si>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</si>
  <si>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</si>
  <si>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</si>
  <si>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</si>
  <si>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</si>
  <si>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</si>
  <si>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</si>
  <si>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</si>
  <si>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</si>
  <si>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</si>
  <si>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</si>
  <si>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</si>
  <si>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</si>
  <si>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</si>
  <si>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</si>
  <si>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</si>
  <si>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</si>
  <si>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</si>
  <si>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</si>
  <si>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</si>
  <si>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</si>
  <si>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</si>
  <si>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</si>
  <si>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</si>
  <si>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</si>
  <si>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</si>
  <si>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</si>
  <si>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</si>
  <si>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</si>
  <si>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</si>
  <si>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</si>
  <si>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</si>
  <si>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</si>
  <si>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</si>
  <si>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</si>
  <si>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</si>
  <si>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</si>
  <si>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</si>
  <si>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</si>
  <si>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</si>
  <si>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</si>
  <si>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</si>
  <si>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</si>
  <si>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</si>
  <si>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</si>
  <si>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</si>
  <si>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</si>
  <si>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</si>
  <si>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</si>
  <si>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</si>
  <si>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</si>
  <si>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</si>
  <si>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</si>
  <si>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</si>
  <si>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</si>
  <si>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</si>
  <si>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</si>
  <si>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</si>
  <si>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</si>
  <si>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</si>
  <si>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</si>
  <si>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</si>
  <si>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</si>
  <si>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</si>
  <si>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</si>
  <si>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</si>
  <si>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</si>
  <si>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</si>
  <si>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</si>
  <si>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</si>
  <si>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</si>
  <si>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</si>
  <si>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</si>
  <si>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</si>
  <si>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</si>
  <si>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</si>
  <si>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</si>
  <si>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</si>
  <si>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</si>
  <si>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</si>
  <si>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</si>
  <si>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</si>
  <si>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</si>
  <si>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</si>
  <si>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</si>
  <si>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</si>
  <si>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</si>
  <si>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</si>
  <si>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</si>
  <si>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</si>
  <si>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</si>
  <si>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</si>
  <si>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</si>
  <si>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</si>
  <si>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</si>
  <si>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</si>
  <si>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</si>
  <si>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</si>
  <si>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</si>
  <si>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</si>
  <si>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</si>
  <si>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</si>
  <si>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</si>
  <si>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</si>
  <si>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</si>
  <si>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</si>
  <si>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</si>
  <si>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</si>
  <si>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</si>
  <si>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</si>
  <si>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</si>
  <si>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</si>
  <si>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</si>
  <si>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</si>
  <si>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</si>
  <si>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</si>
  <si>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</si>
  <si>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</si>
  <si>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</si>
  <si>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</si>
  <si>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</si>
  <si>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</si>
  <si>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</si>
  <si>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</si>
  <si>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</si>
  <si>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</si>
  <si>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</si>
  <si>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</si>
  <si>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</si>
  <si>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</si>
  <si>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</si>
  <si>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</si>
  <si>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</si>
  <si>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</si>
  <si>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</si>
  <si>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</si>
  <si>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</si>
  <si>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</si>
  <si>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</si>
  <si>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</si>
  <si>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</si>
  <si>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</si>
  <si>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</si>
  <si>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</si>
  <si>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</si>
  <si>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</si>
  <si>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</si>
  <si>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</si>
  <si>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</si>
  <si>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</si>
  <si>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</si>
  <si>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</si>
  <si>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</si>
  <si>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</si>
  <si>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</si>
  <si>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</si>
  <si>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</si>
  <si>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</si>
  <si>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</si>
  <si>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</si>
  <si>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</si>
  <si>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</si>
  <si>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</si>
  <si>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</si>
  <si>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</si>
  <si>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</si>
  <si>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</si>
  <si>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</si>
  <si>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</si>
  <si>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</si>
  <si>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</si>
  <si>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</si>
  <si>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</si>
  <si>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</si>
  <si>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</si>
  <si>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</si>
  <si>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</si>
  <si>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</si>
  <si>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</si>
  <si>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</si>
  <si>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</si>
  <si>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</si>
  <si>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</si>
  <si>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</si>
  <si>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</si>
  <si>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</si>
  <si>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</si>
  <si>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</si>
  <si>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</si>
  <si>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</si>
  <si>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</si>
  <si>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</si>
  <si>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</si>
  <si>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</si>
  <si>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</si>
  <si>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</si>
  <si>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</si>
  <si>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</si>
  <si>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</si>
  <si>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</si>
  <si>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</si>
  <si>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</si>
  <si>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</si>
  <si>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</si>
  <si>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</si>
  <si>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</si>
  <si>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</si>
  <si>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</si>
  <si>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</si>
  <si>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</si>
  <si>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</si>
  <si>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</si>
  <si>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</si>
  <si>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</si>
  <si>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</si>
  <si>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</si>
  <si>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</si>
  <si>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</si>
  <si>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</si>
  <si>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</si>
  <si>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</si>
  <si>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</si>
  <si>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</si>
  <si>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</si>
  <si>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</si>
  <si>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</si>
  <si>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</si>
  <si>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</si>
  <si>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</si>
  <si>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</si>
  <si>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</si>
  <si>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</si>
  <si>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</si>
  <si>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</si>
  <si>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</si>
  <si>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</si>
  <si>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</si>
  <si>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</si>
  <si>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</si>
  <si>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</si>
  <si>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</si>
  <si>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</si>
  <si>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</si>
  <si>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</si>
  <si>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</si>
  <si>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</si>
  <si>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</si>
  <si>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</si>
  <si>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</si>
  <si>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</si>
  <si>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</si>
  <si>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</si>
  <si>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</si>
  <si>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</si>
  <si>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</si>
  <si>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</si>
  <si>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</si>
  <si>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</si>
  <si>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</si>
  <si>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</si>
  <si>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</si>
  <si>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</si>
  <si>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</si>
  <si>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</si>
  <si>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</si>
  <si>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</si>
  <si>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</si>
  <si>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</si>
  <si>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</si>
  <si>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</si>
  <si>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</si>
  <si>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</si>
  <si>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</si>
  <si>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</si>
  <si>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</si>
  <si>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</si>
  <si>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</si>
  <si>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</si>
  <si>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</si>
  <si>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</si>
  <si>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</si>
  <si>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</si>
  <si>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</si>
  <si>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</si>
  <si>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</si>
  <si>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</si>
  <si>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</si>
  <si>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</si>
  <si>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</si>
  <si>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</si>
  <si>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</si>
  <si>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</si>
  <si>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</si>
  <si>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</si>
  <si>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</si>
  <si>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 xml:space="preserve"> sceco black outage in area 
Team connected PGOn site JBal0898  /Team connected PG in site JBL0595
Team connected pg in site JBL0489 /Team connected pg in site JBL0849
Other team with pg on the way to site JBL0558 near from site</t>
  </si>
  <si>
    <t>PCM-20251122-00001489</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</si>
  <si>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</si>
  <si>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</si>
  <si>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</si>
  <si>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</si>
  <si>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</si>
  <si>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</si>
  <si>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</si>
  <si>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</si>
  <si>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</si>
  <si>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</si>
  <si>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</si>
  <si>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</si>
  <si>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</si>
  <si>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</si>
  <si>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</si>
  <si>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</si>
  <si>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</si>
  <si>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</si>
  <si>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</si>
  <si>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</si>
  <si>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</si>
  <si>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</si>
  <si>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</si>
  <si>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</si>
  <si>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</si>
  <si>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</si>
  <si>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</si>
  <si>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</si>
  <si>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</si>
  <si>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</si>
  <si>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</si>
  <si>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</si>
  <si>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</si>
  <si>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</si>
  <si>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</si>
  <si>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</si>
  <si>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</si>
  <si>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</si>
  <si>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</si>
  <si>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</si>
  <si>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</si>
  <si>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</si>
  <si>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</si>
  <si>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</si>
  <si>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</si>
  <si>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</si>
  <si>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</si>
  <si>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</si>
  <si>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</si>
  <si>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</si>
  <si>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</si>
  <si>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</si>
  <si>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</si>
  <si>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</si>
  <si>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</si>
  <si>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</si>
  <si>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</si>
  <si>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</si>
  <si>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</si>
  <si>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</si>
  <si>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</si>
  <si>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</si>
  <si>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</si>
  <si>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</si>
  <si>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</si>
  <si>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</si>
  <si>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</si>
  <si>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</si>
  <si>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</si>
  <si>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</si>
  <si>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</si>
  <si>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</si>
  <si>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</si>
  <si>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</si>
  <si>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</si>
  <si>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</si>
  <si>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</si>
  <si>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</si>
  <si>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</si>
  <si>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</si>
  <si>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</si>
  <si>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</si>
  <si>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</si>
  <si>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</si>
  <si>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</si>
  <si>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</si>
  <si>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</si>
  <si>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</si>
  <si>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</si>
  <si>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PCM-20251122-00001534</t>
  </si>
  <si>
    <t>60 mins</t>
  </si>
  <si>
    <t>PCM-20251122-00001546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</si>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</sst>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165" fontId="7"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F5" sqref="F5"/>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321.00847881944355</v>
      </c>
      <c r="H2" s="76">
        <v>45662.943402777775</v>
      </c>
      <c r="I2" s="59" t="str">
        <f>IFERROR(VLOOKUP(D2,DB!A:F,6,0),"")</f>
        <v>Generator-SG</v>
      </c>
      <c r="J2" s="59" t="str">
        <f>IFERROR(VLOOKUP(D2,DB!A:G,7,0),"")</f>
        <v>Dead</v>
      </c>
      <c r="K2" s="67" t="s">
        <v>39022</v>
      </c>
      <c r="L2" s="65" t="str">
        <f>IFERROR(VLOOKUP(D2,DB!A:I,9,0),"")</f>
        <v>Latis</v>
      </c>
    </row>
    <row r="3" spans="1:15" ht="60.75">
      <c r="A3" s="140" t="s">
        <v>39023</v>
      </c>
      <c r="B3" s="141" t="str">
        <f>IFERROR(VLOOKUP(D3,DB!A:K,11,0),"")</f>
        <v>R1</v>
      </c>
      <c r="C3" s="141">
        <v>1</v>
      </c>
      <c r="D3" s="133" t="s">
        <v>20851</v>
      </c>
      <c r="E3" s="142"/>
      <c r="F3" s="143" t="s">
        <v>24</v>
      </c>
      <c r="G3" s="144" t="str">
        <f ca="1">IFERROR(NOW()-F3,"-")</f>
        <v>-</v>
      </c>
      <c r="H3" s="143">
        <v>45983.642337962963</v>
      </c>
      <c r="I3" s="141" t="str">
        <f>IFERROR(VLOOKUP(D3,DB!A:F,6,0),"")</f>
        <v>SCECO</v>
      </c>
      <c r="J3" s="141" t="str">
        <f>IFERROR(VLOOKUP(D3,DB!A:G,7,0),"")</f>
        <v>Weak</v>
      </c>
      <c r="K3" s="145" t="s">
        <v>39024</v>
      </c>
      <c r="L3" s="146" t="str">
        <f>IFERROR(VLOOKUP(D3,DB!A:I,9,0),"")</f>
        <v>Latis</v>
      </c>
    </row>
    <row r="4" spans="1:15" ht="16.5" customHeight="1">
      <c r="A4" s="140" t="s">
        <v>39025</v>
      </c>
      <c r="B4" s="141" t="str">
        <f>IFERROR(VLOOKUP(D4,DB!A:K,11,0),"")</f>
        <v>R1</v>
      </c>
      <c r="C4" s="141">
        <v>1</v>
      </c>
      <c r="D4" s="133" t="s">
        <v>20365</v>
      </c>
      <c r="E4" s="142" t="s">
        <v>39021</v>
      </c>
      <c r="F4" s="143">
        <v>45983.89770833333</v>
      </c>
      <c r="G4" s="144">
        <f ca="1">IFERROR(NOW()-F4,"-")</f>
        <v>5.9196412039455026E-2</v>
      </c>
      <c r="H4" s="143">
        <v>45983.402083333334</v>
      </c>
      <c r="I4" s="141" t="str">
        <f>IFERROR(VLOOKUP(D4,DB!A:F,6,0),"")</f>
        <v>Generator-SG</v>
      </c>
      <c r="J4" s="141" t="str">
        <f>IFERROR(VLOOKUP(D4,DB!A:G,7,0),"")</f>
        <v>Vandalized</v>
      </c>
      <c r="K4" s="145" t="s">
        <v>39026</v>
      </c>
      <c r="L4" s="146" t="str">
        <f>IFERROR(VLOOKUP(D4,DB!A:I,9,0),"")</f>
        <v>Latis</v>
      </c>
    </row>
    <row r="5" spans="1:15" ht="15" customHeight="1">
      <c r="A5" s="140"/>
      <c r="B5" s="141" t="str">
        <f>IFERROR(VLOOKUP(D5,DB!A:K,11,0),"")</f>
        <v/>
      </c>
      <c r="C5" s="141"/>
      <c r="D5" s="133"/>
      <c r="E5" s="142"/>
      <c r="F5" s="143"/>
      <c r="G5" s="144">
        <f ca="1">IFERROR(NOW()-F5,"-")</f>
        <v>45983.95690474537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45983.95690474537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45983.95690474537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45983.95690474537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45983.95690474537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45983.95690474537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45983.95690474537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45983.95690474537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45983.95690474537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45983.95690474537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45983.95690474537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45983.95690474537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45983.95690474537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45983.95690474537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45983.95690474537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45983.95690474537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45983.95690474537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45983.95690474537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45983.95690474537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45983.95690474537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45983.95690474537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45983.95690474537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45983.95690474537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45983.95690474537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45983.95690474537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45983.95690474537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45983.95690474537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45983.95690474537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45983.95690474537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45983.95690474537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45983.95690474537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45983.95690474537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45983.95690474537</v>
      </c>
      <c r="H37" s="143"/>
      <c r="I37" s="141" t="str">
        <f>IFERROR(VLOOKUP(D37,DB!A:F,6,0),"")</f>
        <v/>
      </c>
      <c r="J37" s="141" t="str">
        <f>IFERROR(VLOOKUP(D37,DB!A:G,7,0),"")</f>
        <v/>
      </c>
      <c r="K37" s="145"/>
      <c r="L37" s="146" t="str">
        <f>IFERROR(VLOOKUP(D37,DB!A:I,9,0),"")</f>
        <v/>
      </c>
    </row>
    <row r="38" spans="1:12" ht="15" customHeight="1">
      <c r="A38" s="147"/>
      <c r="B38" s="134" t="str">
        <f>IFERROR(VLOOKUP(D38,DB!A:K,11,0),"")</f>
        <v/>
      </c>
      <c r="C38" s="134"/>
      <c r="D38" s="148"/>
      <c r="E38" s="135"/>
      <c r="F38" s="136"/>
      <c r="G38" s="137">
        <f ca="1">IFERROR(NOW()-F38,"-")</f>
        <v>45983.95690474537</v>
      </c>
      <c r="H38" s="136"/>
      <c r="I38" s="134" t="str">
        <f>IFERROR(VLOOKUP(D38,DB!A:F,6,0),"")</f>
        <v/>
      </c>
      <c r="J38" s="134" t="str">
        <f>IFERROR(VLOOKUP(D38,DB!A:G,7,0),"")</f>
        <v/>
      </c>
      <c r="K38" s="138"/>
      <c r="L38" s="139" t="str">
        <f>IFERROR(VLOOKUP(D38,DB!A:I,9,0),"")</f>
        <v/>
      </c>
    </row>
  </sheetData>
  <customSheetViews>
    <customSheetView guid="{F6042A99-DD27-4453-835D-0834D95730CC}" filter="1" showAutoFilter="1">
      <pageMargins left="0" right="0" top="0" bottom="0" header="0" footer="0"/>
      <autoFilter ref="B1:M1" xr:uid="{2D6D9E06-625C-4471-B43E-19792C9BC948}"/>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158.95706678240822</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45983.95690474537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45983.95690474537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45983.95690474537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45983.95690474537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45983.95690474537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45983.95690474537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45983.95690474537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45983.95690474537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45983.95690474537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45983.95690474537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45983.95690474537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45983.95690474537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45983.95690474537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45983.95690474537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45983.95690474537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45983.95690474537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45983.95690474537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45983.95690474537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45983.95690474537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45983.95690474537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45983.95690474537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45983.95690474537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45983.95690474537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45983.95690474537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45983.95690474537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45983.95690474537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45983.95690474537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45983.95690474537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45983.95690474537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45983.95690474537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45983.95690474537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45983.95690474537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45983.95690474537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45983.95690474537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45983.95690474537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45983.95690474537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45983.95690474537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45983.95690474537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45983.95690474537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45983.95690474537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45983.95690474537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45983.95690474537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45983.95690474537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45983.95690474537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45983.95690474537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45983.95690474537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45983.95690474537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45983.95690474537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45983.95690474537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45983.95690474537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45983.95690474537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45983.95690474537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45983.95690474537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45983.95690474537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45983.95690474537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45983.95690474537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45983.95690474537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45983.95690474537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45983.95690474537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45983.95690474537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45983.95690474537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45983.95690474537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45983.95690474537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45983.95690474537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45983.95690474537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45983.95690474537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45983.95690474537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45983.95690474537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45983.95690474537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45983.95690474537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45983.95690474537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45983.95690474537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45983.95690474537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45983.95690474537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45983.95690474537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45983.95690474537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45983.95690474537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45983.95690474537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45983.95690474537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45983.95690474537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45983.95690474537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45983.95690474537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45983.95690474537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45983.95690474537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45983.95690474537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45983.95690474537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45983.95690474537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45983.95690474537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45983.95690474537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45983.95690474537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45983.95690474537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45983.95690474537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45983.95690474537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45983.95690474537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45983.95690474537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45983.95690474537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45983.95690474537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45983.95690474537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45983.95690474537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45983.95690474537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45983.95690474537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45983.95690474537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45983.95690474537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45983.95690474537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45983.95690474537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45983.95690474537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45983.95690474537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45983.95690474537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45983.95690474537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45983.95690474537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45983.95690474537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45983.95690474537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45983.95690474537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45983.95690474537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45983.95690474537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45983.95690474537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45983.95690474537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45983.95690474537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45983.95690474537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45983.95690474537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45983.95690474537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45983.95690474537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45983.95690474537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45983.95690474537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45983.95690474537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45983.95690474537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45983.95690474537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45983.95690474537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45983.95690474537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45983.95690474537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45983.95690474537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45983.95690474537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45983.95690474537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45983.95690474537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45983.95690474537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45983.95690474537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45983.95690474537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45983.95690474537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45983.95690474537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45983.95690474537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45983.95690474537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45983.95690474537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45983.95690474537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45983.95690474537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45983.95690474537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45983.95690474537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45983.95690474537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45983.95690474537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45983.95690474537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45983.95690474537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45983.95690474537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45983.95690474537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45983.95690474537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45983.95690474537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45983.95690474537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45983.95690474537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45983.95690474537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45983.95690474537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45983.95690474537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45983.95690474537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45983.95690474537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45983.95690474537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45983.95690474537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45983.95690474537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45983.95690474537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45983.95690474537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45983.95690474537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45983.95690474537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45983.95690474537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45983.95690474537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45983.95690474537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45983.95690474537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45983.95690474537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45983.95690474537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45983.95690474537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45983.95690474537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45983.95690474537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45983.95690474537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45983.95690474537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45983.95690474537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45983.95690474537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45983.95690474537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45983.95690474537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45983.95690474537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45983.95690474537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45983.95690474537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45983.95690474537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45983.95690474537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45983.95690474537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45983.95690474537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45983.95690474537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45983.95690474537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45983.95690474537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45983.95690474537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45983.95690474537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45983.95690474537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45983.95690474537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45983.95690474537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45983.95690474537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45983.95690474537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45983.95690474537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45983.95690474537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45983.95690474537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45983.95690474537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45983.95690474537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45983.95690474537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45983.95690474537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45983.95690474537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45983.95690474537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45983.95690474537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45983.95690474537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45983.95690474537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45983.95690474537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45983.95690474537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45983.95690474537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45983.95690474537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45983.95690474537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45983.95690474537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45983.95690474537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45983.95690474537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45983.95690474537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45983.95690474537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45983.95690474537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45983.95690474537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45983.95690474537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45983.95690474537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45983.95690474537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45983.95690474537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45983.95690474537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45983.95690474537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45983.95690474537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45983.95690474537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45983.95690474537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45983.95690474537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45983.95690474537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45983.95690474537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45983.95690474537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45983.95690474537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45983.95690474537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45983.95690474537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45983.95690474537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45983.95690474537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45983.95690474537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45983.95690474537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45983.95690474537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45983.95690474537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45983.95690474537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45983.95690474537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45983.95690474537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45983.95690474537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45983.95690474537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45983.95690474537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45983.95690474537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45983.95690474537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45983.95690474537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45983.95690474537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45983.95690474537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45983.95690474537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45983.95690474537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45983.95690474537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45983.95690474537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45983.95690474537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45983.95690474537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45983.95690474537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45983.95690474537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45983.95690474537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45983.95690474537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45983.95690474537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45983.95690474537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45983.95690474537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45983.95690474537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45983.95690474537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45983.95690474537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45983.95690474537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45983.95690474537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45983.95690474537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45983.95690474537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45983.95690474537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45983.95690474537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45983.95690474537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45983.95690474537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45983.95690474537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45983.95690474537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45983.95690474537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45983.95690474537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45983.95690474537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45983.95690474537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45983.95690474537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45983.95690474537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45983.95690474537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45983.95690474537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45983.95690474537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45983.95690474537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45983.95690474537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45983.95690474537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45983.95690474537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45983.95690474537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45983.95690474537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45983.95690474537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45983.95690474537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45983.95690474537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45983.95690474537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45983.95690474537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45983.95690474537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45983.95690474537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45983.95690474537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45983.95690474537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45983.95690474537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45983.95690474537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45983.95690474537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45983.95690474537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45983.95690474537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45983.95690474537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45983.95690474537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45983.95690474537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45983.95690474537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45983.95690474537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45983.95690474537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45983.95690474537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45983.95690474537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45983.95690474537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45983.95690474537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45983.95690474537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45983.95690474537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45983.95690474537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45983.95690474537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45983.95690474537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45983.95690474537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45983.95690474537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45983.95690474537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45983.95690474537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45983.95690474537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45983.95690474537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45983.95690474537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45983.95690474537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45983.95690474537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45983.95690474537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45983.95690474537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45983.95690474537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45983.95690474537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45983.95690474537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45983.95690474537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45983.95690474537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45983.95690474537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45983.95690474537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45983.95690474537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45983.95690474537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45983.95690474537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45983.95690474537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45983.95690474537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45983.95690474537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45983.95690474537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45983.95690474537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45983.95690474537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45983.95690474537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45983.95690474537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45983.95690474537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45983.95690474537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45983.95690474537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45983.95690474537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45983.95690474537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45983.95690474537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45983.95690474537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45983.95690474537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45983.95690474537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45983.95690474537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45983.95690474537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45983.95690474537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45983.95690474537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45983.95690474537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45983.95690474537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45983.95690474537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45983.95690474537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45983.95690474537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45983.95690474537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45983.95690474537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45983.95690474537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45983.95690474537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45983.95690474537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45983.95690474537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45983.95690474537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45983.95690474537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45983.95690474537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45983.95690474537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45983.95690474537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45983.95690474537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45983.95690474537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45983.95690474537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45983.95690474537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45983.95690474537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45983.95690474537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45983.95690474537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45983.95690474537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45983.95690474537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45983.95690474537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45983.95690474537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45983.95690474537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45983.95690474537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45983.95690474537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45983.95690474537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45983.95690474537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45983.95690474537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45983.95690474537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45983.95690474537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45983.95690474537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45983.95690474537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45983.95690474537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45983.95690474537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45983.95690474537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45983.95690474537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45983.95690474537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45983.95690474537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45983.95690474537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45983.95690474537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45983.95690474537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45983.95690474537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45983.95690474537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45983.95690474537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45983.95690474537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45983.95690474537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45983.95690474537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45983.95690474537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45983.95690474537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45983.95690474537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45983.95690474537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45983.95690474537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45983.95690474537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45983.95690474537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45983.95690474537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45983.95690474537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45983.95690474537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45983.95690474537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45983.95690474537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45983.95690474537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45983.95690474537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45983.95690474537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45983.95690474537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45983.95690474537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45983.95690474537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45983.95690474537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45983.95690474537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45983.95690474537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45983.95690474537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45983.95690474537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45983.95690474537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45983.95690474537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45983.95690474537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45983.95690474537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45983.95690474537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45983.95690474537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45983.95690474537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45983.95690474537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45983.95690474537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45983.95690474537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45983.95690474537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45983.95690474537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45983.95690474537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45983.95690474537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45983.95690474537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45983.95690474537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45983.95690474537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45983.95690474537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45983.95690474537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45983.95690474537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45983.95690474537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45983.95690474537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45983.95690474537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45983.95690474537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45983.95690474537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45983.95690474537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45983.95690474537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45983.95690474537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45983.95690474537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45983.95690474537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45983.95690474537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45983.95690474537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45983.95690474537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45983.95690474537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45983.95690474537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45983.95690474537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45983.95690474537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45983.95690474537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45983.95690474537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45983.95690474537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45983.95690474537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45983.95690474537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45983.95690474537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45983.95690474537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45983.95690474537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45983.95690474537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45983.95690474537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45983.95690474537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45983.95690474537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45983.95690474537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45983.95690474537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45983.95690474537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45983.95690474537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45983.95690474537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45983.95690474537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45983.95690474537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45983.95690474537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45983.95690474537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45983.95690474537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45983.95690474537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45983.95690474537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45983.95690474537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45983.95690474537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45983.95690474537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45983.95690474537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45983.95690474537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45983.95690474537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45983.95690474537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45983.95690474537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45983.95690474537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45983.95690474537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45983.95690474537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45983.95690474537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45983.95690474537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45983.95690474537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45983.95690474537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45983.95690474537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45983.95690474537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45983.95690474537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45983.95690474537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45983.95690474537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45983.95690474537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45983.95690474537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45983.95690474537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45983.95690474537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45983.95690474537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45983.95690474537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45983.95690474537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45983.95690474537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45983.95690474537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45983.95690474537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45983.95690474537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45983.95690474537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45983.95690474537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45983.95690474537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45983.95690474537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45983.95690474537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45983.95690474537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45983.95690474537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45983.95690474537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45983.95690474537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45983.95690474537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45983.95690474537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45983.95690474537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45983.95690474537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45983.95690474537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45983.95690474537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45983.95690474537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45983.95690474537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45983.95690474537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45983.95690474537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45983.95690474537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45983.95690474537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45983.95690474537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45983.95690474537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45983.95690474537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45983.95690474537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45983.95690474537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45983.95690474537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45983.95690474537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45983.95690474537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45983.95690474537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45983.95690474537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45983.95690474537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45983.95690474537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45983.95690474537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45983.95690474537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45983.95690474537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45983.95690474537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45983.95690474537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45983.95690474537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45983.95690474537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45983.95690474537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45983.95690474537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45983.95690474537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45983.95690474537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45983.95690474537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45983.95690474537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45983.95690474537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45983.95690474537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45983.95690474537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45983.95690474537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45983.95690474537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45983.95690474537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45983.95690474537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45983.95690474537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45983.95690474537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45983.95690474537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45983.95690474537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45983.95690474537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45983.95690474537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45983.95690474537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45983.95690474537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45983.95690474537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45983.95690474537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45983.95690474537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45983.95690474537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45983.95690474537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45983.95690474537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45983.95690474537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45983.95690474537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45983.95690474537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45983.95690474537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45983.95690474537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45983.95690474537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45983.95690474537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45983.95690474537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45983.95690474537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45983.95690474537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45983.95690474537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45983.95690474537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45983.95690474537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45983.95690474537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45983.95690474537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45983.95690474537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45983.95690474537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45983.95690474537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45983.95690474537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45983.95690474537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45983.95690474537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45983.95690474537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45983.95690474537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45983.95690474537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45983.95690474537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45983.95690474537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45983.95690474537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45983.95690474537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45983.95690474537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45983.95690474537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45983.95690474537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45983.95690474537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45983.95690474537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45983.95690474537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45983.95690474537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45983.95690474537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45983.95690474537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45983.95690474537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45983.95690474537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45983.95690474537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45983.95690474537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45983.95690474537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45983.95690474537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45983.95690474537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45983.95690474537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45983.95690474537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45983.95690474537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45983.95690474537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45983.95690474537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45983.95690474537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45983.95690474537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45983.95690474537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45983.95690474537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45983.95690474537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45983.95690474537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45983.95690474537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45983.95690474537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45983.95690474537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45983.95690474537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45983.95690474537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45983.95690474537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45983.95690474537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45983.95690474537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45983.95690474537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45983.95690474537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45983.95690474537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45983.95690474537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45983.95690474537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45983.95690474537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45983.95690474537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45983.95690474537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45983.95690474537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45983.95690474537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45983.95690474537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45983.95690474537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45983.95690474537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45983.95690474537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45983.95690474537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45983.95690474537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45983.95690474537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45983.95690474537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45983.95690474537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45983.95690474537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45983.95690474537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45983.95690474537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45983.95690474537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45983.95690474537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45983.95690474537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45983.95690474537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45983.95690474537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45983.95690474537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45983.95690474537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45983.95690474537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45983.95690474537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45983.95690474537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45983.95690474537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45983.95690474537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45983.95690474537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45983.95690474537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45983.95690474537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45983.95690474537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45983.95690474537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45983.95690474537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45983.95690474537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45983.95690474537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45983.95690474537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45983.95690474537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45983.95690474537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45983.95690474537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45983.95690474537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45983.95690474537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45983.95690474537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45983.95690474537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45983.95690474537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45983.95690474537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45983.95690474537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45983.95690474537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45983.95690474537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45983.95690474537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45983.95690474537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45983.95690474537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45983.95690474537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45983.95690474537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45983.95690474537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45983.95690474537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45983.95690474537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45983.95690474537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45983.95690474537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45983.95690474537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45983.95690474537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45983.95690474537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45983.95690474537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45983.95690474537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45983.95690474537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45983.95690474537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45983.95690474537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45983.95690474537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45983.95690474537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45983.95690474537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45983.95690474537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45983.95690474537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45983.95690474537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45983.95690474537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45983.95690474537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45983.95690474537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45983.95690474537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45983.95690474537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45983.95690474537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45983.95690474537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45983.95690474537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45983.95690474537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45983.95690474537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45983.95690474537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45983.95690474537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45983.95690474537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45983.95690474537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45983.95690474537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45983.95690474537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45983.95690474537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45983.95690474537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45983.95690474537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45983.95690474537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45983.95690474537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45983.95690474537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45983.95690474537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45983.95690474537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45983.95690474537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45983.95690474537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45983.95690474537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45983.95690474537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45983.95690474537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45983.95690474537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45983.95690474537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45983.95690474537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45983.95690474537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45983.95690474537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45983.95690474537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45983.95690474537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45983.95690474537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45983.95690474537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45983.95690474537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45983.95690474537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45983.95690474537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45983.95690474537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45983.95690474537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45983.95690474537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45983.95690474537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45983.95690474537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45983.95690474537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45983.95690474537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45983.95690474537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45983.95690474537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45983.95690474537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45983.95690474537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45983.95690474537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45983.95690474537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45983.95690474537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45983.95690474537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45983.95690474537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45983.95690474537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45983.95690474537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45983.95690474537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45983.95690474537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45983.95690474537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45983.95690474537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45983.95690474537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45983.95690474537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45983.95690474537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45983.95690474537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45983.95690474537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45983.95690474537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45983.95690474537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45983.95690474537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45983.95690474537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45983.95690474537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45983.95690474537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45983.95690474537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45983.95690474537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45983.95690474537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45983.95690474537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45983.95690474537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45983.95690474537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45983.95690474537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45983.95690474537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45983.95690474537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45983.95690474537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45983.95690474537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45983.95690474537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45983.95690474537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45983.95690474537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45983.95690474537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45983.95690474537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45983.95690474537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45983.95690474537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45983.95690474537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45983.95690474537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45983.95690474537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45983.95690474537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45983.95690474537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45983.95690474537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45983.95690474537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45983.95690474537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45983.95690474537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45983.95690474537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45983.95690474537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45983.95690474537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45983.95690474537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45983.95690474537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45983.95690474537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45983.95690474537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45983.95690474537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45983.95690474537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45983.95690474537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45983.95690474537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45983.95690474537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45983.95690474537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45983.95690474537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45983.95690474537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45983.95690474537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45983.95690474537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45983.95690474537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45983.95690474537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45983.95690474537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45983.95690474537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45983.95690474537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45983.95690474537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45983.95690474537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45983.95690474537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45983.95690474537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45983.95690474537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45983.95690474537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45983.95690474537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45983.95690474537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45983.95690474537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45983.95690474537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45983.95690474537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45983.95690474537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45983.95690474537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45983.95690474537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45983.95690474537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45983.95690474537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45983.95690474537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45983.95690474537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45983.95690474537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45983.95690474537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45983.95690474537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45983.95690474537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45983.95690474537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45983.95690474537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45983.95690474537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45983.95690474537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45983.95690474537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45983.95690474537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45983.95690474537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45983.95690474537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45983.95690474537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45983.95690474537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45983.95690474537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45983.95690474537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45983.95690474537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45983.95690474537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45983.95690474537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45983.95690474537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45983.95690474537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45983.95690474537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45983.95690474537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45983.95690474537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45983.95690474537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45983.95690474537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45983.95690474537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45983.95690474537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45983.95690474537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45983.95690474537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45983.95690474537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45983.95690474537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45983.95690474537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45983.95690474537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45983.95690474537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45983.95690474537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45983.95690474537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45983.95690474537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45983.95690474537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45983.95690474537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45983.95690474537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45983.95690474537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45983.95690474537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45983.95690474537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45983.95690474537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45983.95690474537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45983.95690474537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45983.95690474537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45983.95690474537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45983.95690474537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45983.95690474537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45983.95690474537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45983.95690474537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45983.95690474537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45983.95690474537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45983.95690474537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45983.95690474537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45983.95690474537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45983.95690474537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45983.95690474537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45983.95690474537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45983.95690474537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45983.95690474537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45983.95690474537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45983.95690474537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45983.95690474537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45983.95690474537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45983.95690474537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45983.95690474537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45983.95690474537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45983.95690474537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45983.95690474537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45983.95690474537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45983.95690474537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45983.95690474537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45983.95690474537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45983.95690474537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45983.95690474537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45983.95690474537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45983.95690474537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45983.95690474537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45983.95690474537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45983.95690474537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45983.95690474537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45983.95690474537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45983.95690474537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45983.95690474537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45983.95690474537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45983.95690474537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45983.95690474537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45983.95690474537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45983.95690474537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45983.95690474537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45983.95690474537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45983.95690474537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45983.95690474537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45983.95690474537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45983.95690474537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45983.95690474537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45983.95690474537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45983.95690474537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45983.95690474537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45983.95690474537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45983.95690474537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45983.95690474537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45983.95690474537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45983.95690474537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45983.95690474537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45983.95690474537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45983.95690474537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45983.95690474537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45983.95690474537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45983.95690474537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45983.95690474537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45983.95690474537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45983.95690474537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45983.95690474537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45983.95690474537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45983.95690474537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45983.95690474537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45983.95690474537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45983.95690474537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45983.95690474537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45983.95690474537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45983.95690474537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45983.95690474537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45983.95690474537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45983.95690474537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45983.95690474537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45983.95690474537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45983.95690474537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45983.95690474537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45983.95690474537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45983.95690474537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45983.95690474537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45983.95690474537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45983.95690474537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45983.95690474537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45983.95690474537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45983.95690474537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45983.95690474537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45983.95690474537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45983.95690474537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45983.95690474537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45983.95690474537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45983.95690474537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45983.95690474537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45983.95690474537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45983.95690474537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45983.95690474537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45983.95690474537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45983.95690474537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45983.95690474537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45983.95690474537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45983.95690474537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45983.95690474537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45983.95690474537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45983.95690474537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45983.95690474537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45983.95690474537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45983.95690474537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45983.95690474537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45983.95690474537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45983.95690474537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45983.95690474537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45983.95690474537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45983.95690474537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45983.95690474537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45983.95690474537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45983.95690474537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45983.95690474537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45983.95690474537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45983.95690474537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45983.95690474537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45983.95690474537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45983.95690474537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45983.95690474537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45983.95690474537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45983.95690474537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45983.95690474537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45983.95690474537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45983.95690474537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45983.95690474537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45983.95690474537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45983.95690474537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45983.95690474537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45983.95690474537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45983.95690474537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45983.95690474537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45983.95690474537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45983.95690474537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45983.95690474537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45983.95690474537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45983.95690474537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45983.95690474537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45983.95690474537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45983.95690474537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45983.95690474537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45983.95690474537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45983.95690474537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45983.95690474537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45983.95690474537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45983.95690474537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45983.95690474537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45983.95690474537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45983.95690474537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45983.95690474537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45983.95690474537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45983.95690474537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45983.95690474537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45983.95690474537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45983.95690474537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45983.95690474537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45983.95690474537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45983.95690474537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45983.95690474537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45983.95690474537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45983.95690474537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45983.95690474537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45983.95690474537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45983.95690474537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45983.95690474537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45983.95690474537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45983.95690474537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45983.95690474537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45983.95690474537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45983.95690474537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45983.95690474537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45983.95690474537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45983.95690474537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45983.95690474537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45983.95690474537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45983.95690474537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45983.95690474537</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280.47618715277349</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2</v>
      </c>
      <c r="D3" s="91" t="s">
        <v>36350</v>
      </c>
      <c r="E3" s="94" t="s">
        <v>39104</v>
      </c>
      <c r="F3" s="95">
        <v>45983.73951388889</v>
      </c>
      <c r="G3" s="96">
        <f t="shared" ref="G3" ca="1" si="0">IFERROR(NOW()-F3,"")</f>
        <v>0.2173908564800513</v>
      </c>
      <c r="H3" s="95">
        <v>45983.723113425927</v>
      </c>
      <c r="I3" s="113" t="str">
        <f>IFERROR(VLOOKUP(D3,DB!A:F,6,0),"")</f>
        <v>Generator-SG</v>
      </c>
      <c r="J3" s="113" t="str">
        <f>IFERROR(VLOOKUP(D3,DB!A:G,7,0),"")</f>
        <v>No BB Shifted</v>
      </c>
      <c r="K3" s="97" t="s">
        <v>39112</v>
      </c>
      <c r="L3" s="91" t="str">
        <f>IFERROR(VLOOKUP(D3,DB!A:I,9,0),"")</f>
        <v>Latis</v>
      </c>
    </row>
    <row r="4" spans="1:16" ht="30" customHeight="1">
      <c r="A4" s="113" t="s">
        <v>39113</v>
      </c>
      <c r="B4" s="113" t="str">
        <f>IFERROR(VLOOKUP(D4,DB!A:K,11,0),"")</f>
        <v>R4</v>
      </c>
      <c r="C4" s="93">
        <v>1</v>
      </c>
      <c r="D4" s="91" t="s">
        <v>32088</v>
      </c>
      <c r="E4" s="94" t="s">
        <v>39021</v>
      </c>
      <c r="F4" s="95">
        <v>45983.859861111108</v>
      </c>
      <c r="G4" s="96">
        <f t="shared" ref="G4:G66" ca="1" si="1">IFERROR(NOW()-F4,"")</f>
        <v>9.7043634261353873E-2</v>
      </c>
      <c r="H4" s="95">
        <v>45983.854305555556</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1</v>
      </c>
      <c r="D5" s="91" t="s">
        <v>36143</v>
      </c>
      <c r="E5" s="94" t="s">
        <v>39021</v>
      </c>
      <c r="F5" s="95">
        <v>45983.926898148151</v>
      </c>
      <c r="G5" s="96">
        <f t="shared" ca="1" si="1"/>
        <v>3.0006597218743991E-2</v>
      </c>
      <c r="H5" s="95">
        <v>45983.927361111113</v>
      </c>
      <c r="I5" s="113" t="str">
        <f>IFERROR(VLOOKUP(D5,DB!A:F,6,0),"")</f>
        <v>SCECO</v>
      </c>
      <c r="J5" s="113" t="str">
        <f>IFERROR(VLOOKUP(D5,DB!A:G,7,0),"")</f>
        <v>Dead</v>
      </c>
      <c r="K5" s="97" t="s">
        <v>39116</v>
      </c>
      <c r="L5" s="91" t="str">
        <f>IFERROR(VLOOKUP(D5,DB!A:I,9,0),"")</f>
        <v>Latis</v>
      </c>
    </row>
    <row r="6" spans="1:16" ht="15" customHeight="1">
      <c r="A6" s="95" t="s">
        <v>39117</v>
      </c>
      <c r="B6" s="113" t="str">
        <f>IFERROR(VLOOKUP(D6,DB!A:K,11,0),"")</f>
        <v>R4</v>
      </c>
      <c r="C6" s="93">
        <v>1</v>
      </c>
      <c r="D6" s="91" t="s">
        <v>35722</v>
      </c>
      <c r="E6" s="94" t="s">
        <v>39021</v>
      </c>
      <c r="F6" s="150">
        <v>45983.939108796294</v>
      </c>
      <c r="G6" s="96">
        <f ca="1">IFERROR(NOW()-F6,"")</f>
        <v>1.7795949075662065E-2</v>
      </c>
      <c r="H6" s="95">
        <v>45983.70952546296</v>
      </c>
      <c r="I6" s="113" t="str">
        <f>IFERROR(VLOOKUP(D6,DB!A:F,6,0),"")</f>
        <v>Generator-SG</v>
      </c>
      <c r="J6" s="113" t="str">
        <f>IFERROR(VLOOKUP(D6,DB!A:G,7,0),"")</f>
        <v>Dead</v>
      </c>
      <c r="K6" s="97" t="s">
        <v>39116</v>
      </c>
      <c r="L6" s="91" t="str">
        <f>IFERROR(VLOOKUP(D6,DB!A:I,9,0),"")</f>
        <v>Latis</v>
      </c>
    </row>
    <row r="7" spans="1:16" ht="15" customHeight="1">
      <c r="A7" s="113"/>
      <c r="B7" s="113" t="str">
        <f>IFERROR(VLOOKUP(D7,DB!A:K,11,0),"")</f>
        <v/>
      </c>
      <c r="C7" s="93"/>
      <c r="D7" s="91"/>
      <c r="E7" s="94"/>
      <c r="F7" s="95"/>
      <c r="G7" s="96">
        <f ca="1">IFERROR(NOW()-F7,"")</f>
        <v>45983.95690474537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45983.95690474537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45983.95690474537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45983.95690474537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45983.95690474537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45983.95690474537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45983.95690474537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45983.95690474537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45983.95690474537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45983.95690474537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45983.95690474537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45983.95690474537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45983.95690474537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45983.95690474537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45983.95690474537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45983.95690474537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45983.95690474537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45983.95690474537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45983.95690474537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45983.95690474537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45983.95690474537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45983.95690474537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45983.95690474537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45983.95690474537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45983.95690474537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45983.95690474537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45983.95690474537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45983.95690474537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45983.95690474537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45983.95690474537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45983.95690474537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45983.95690474537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45983.95690474537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45983.95690474537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45983.95690474537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45983.95690474537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45983.95690474537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45983.95690474537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45983.95690474537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45983.95690474537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45983.95690474537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45983.95690474537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45983.95690474537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45983.95690474537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45983.95690474537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45983.95690474537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45983.95690474537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45983.95690474537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45983.95690474537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45983.95690474537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45983.95690474537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45983.95690474537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45983.95690474537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45983.95690474537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45983.95690474537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45983.95690474537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45983.95690474537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45983.95690474537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45983.95690474537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45983.95690474537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ref="G67:G130" ca="1" si="2">IFERROR(NOW()-F67,"")</f>
        <v>45983.95690474537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45983.95690474537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45983.95690474537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45983.95690474537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45983.95690474537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45983.95690474537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45983.95690474537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45983.95690474537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45983.95690474537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45983.95690474537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45983.95690474537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45983.95690474537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45983.95690474537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45983.95690474537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45983.95690474537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45983.95690474537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45983.95690474537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45983.95690474537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45983.95690474537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45983.95690474537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45983.95690474537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45983.95690474537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45983.95690474537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45983.95690474537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45983.95690474537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45983.95690474537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45983.95690474537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45983.95690474537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45983.95690474537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45983.95690474537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45983.95690474537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45983.95690474537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45983.95690474537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45983.95690474537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45983.95690474537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45983.95690474537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45983.95690474537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45983.95690474537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45983.95690474537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45983.95690474537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45983.95690474537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45983.95690474537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45983.95690474537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45983.95690474537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45983.95690474537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45983.95690474537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45983.95690474537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45983.95690474537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45983.95690474537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45983.95690474537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45983.95690474537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45983.95690474537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45983.95690474537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45983.95690474537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45983.95690474537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45983.95690474537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45983.95690474537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45983.95690474537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45983.95690474537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45983.95690474537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45983.95690474537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45983.95690474537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45983.95690474537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45983.95690474537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ref="G131:G194" ca="1" si="3">IFERROR(NOW()-F131,"")</f>
        <v>45983.95690474537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45983.95690474537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45983.95690474537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45983.95690474537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45983.95690474537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45983.95690474537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45983.95690474537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45983.95690474537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45983.95690474537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45983.95690474537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45983.95690474537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45983.95690474537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45983.95690474537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45983.95690474537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45983.95690474537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45983.95690474537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45983.95690474537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45983.95690474537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45983.95690474537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45983.95690474537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45983.95690474537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45983.95690474537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45983.95690474537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45983.95690474537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45983.95690474537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45983.95690474537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45983.95690474537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45983.95690474537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45983.95690474537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45983.95690474537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45983.95690474537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45983.95690474537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45983.95690474537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45983.95690474537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45983.95690474537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45983.95690474537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45983.95690474537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45983.95690474537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45983.95690474537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45983.95690474537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45983.95690474537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45983.95690474537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45983.95690474537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45983.95690474537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45983.95690474537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45983.95690474537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45983.95690474537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45983.95690474537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45983.95690474537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45983.95690474537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45983.95690474537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45983.95690474537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45983.95690474537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45983.95690474537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45983.95690474537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45983.95690474537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45983.95690474537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45983.95690474537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45983.95690474537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45983.95690474537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45983.95690474537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45983.95690474537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45983.95690474537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45983.95690474537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ref="G195:G258" ca="1" si="4">IFERROR(NOW()-F195,"")</f>
        <v>45983.95690474537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45983.95690474537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45983.95690474537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45983.95690474537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45983.95690474537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45983.95690474537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45983.95690474537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45983.95690474537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45983.95690474537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45983.95690474537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45983.95690474537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45983.95690474537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45983.95690474537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45983.95690474537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45983.95690474537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45983.95690474537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45983.95690474537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45983.95690474537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45983.95690474537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45983.95690474537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45983.95690474537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45983.95690474537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45983.95690474537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45983.95690474537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45983.95690474537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45983.95690474537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45983.95690474537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45983.95690474537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45983.95690474537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45983.95690474537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45983.95690474537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45983.95690474537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45983.95690474537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45983.95690474537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45983.95690474537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45983.95690474537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45983.95690474537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45983.95690474537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45983.95690474537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45983.95690474537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45983.95690474537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45983.95690474537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45983.95690474537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45983.95690474537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45983.95690474537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45983.95690474537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45983.95690474537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45983.95690474537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45983.95690474537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45983.95690474537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45983.95690474537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45983.95690474537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45983.95690474537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45983.95690474537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45983.95690474537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45983.95690474537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45983.95690474537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45983.95690474537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45983.95690474537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45983.95690474537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45983.95690474537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45983.95690474537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45983.95690474537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45983.95690474537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ref="G259:G322" ca="1" si="5">IFERROR(NOW()-F259,"")</f>
        <v>45983.95690474537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45983.95690474537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45983.95690474537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45983.95690474537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45983.95690474537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45983.95690474537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45983.95690474537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45983.95690474537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45983.95690474537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45983.95690474537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45983.95690474537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45983.95690474537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45983.95690474537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45983.95690474537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45983.95690474537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45983.95690474537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45983.95690474537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45983.95690474537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45983.95690474537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45983.95690474537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45983.95690474537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45983.95690474537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45983.95690474537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45983.95690474537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45983.95690474537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45983.95690474537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45983.95690474537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45983.95690474537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45983.95690474537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45983.95690474537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45983.95690474537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45983.95690474537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45983.95690474537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45983.95690474537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45983.95690474537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45983.95690474537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45983.95690474537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45983.95690474537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45983.95690474537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45983.95690474537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45983.95690474537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45983.95690474537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45983.95690474537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45983.95690474537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45983.95690474537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45983.95690474537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45983.95690474537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45983.95690474537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45983.95690474537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45983.95690474537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45983.95690474537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45983.95690474537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45983.95690474537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45983.95690474537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45983.95690474537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45983.95690474537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45983.95690474537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45983.95690474537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45983.95690474537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45983.95690474537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45983.95690474537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45983.95690474537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45983.95690474537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45983.95690474537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ref="G323:G386" ca="1" si="6">IFERROR(NOW()-F323,"")</f>
        <v>45983.95690474537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45983.95690474537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45983.95690474537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45983.95690474537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45983.95690474537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45983.95690474537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45983.95690474537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45983.95690474537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45983.95690474537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45983.95690474537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45983.95690474537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45983.95690474537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45983.95690474537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45983.95690474537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45983.95690474537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45983.95690474537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45983.95690474537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45983.95690474537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45983.95690474537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45983.95690474537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45983.95690474537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45983.95690474537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45983.95690474537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45983.95690474537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45983.95690474537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45983.95690474537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45983.95690474537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45983.95690474537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45983.95690474537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45983.95690474537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45983.95690474537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45983.95690474537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45983.95690474537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45983.95690474537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45983.95690474537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45983.95690474537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45983.95690474537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45983.95690474537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45983.95690474537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45983.95690474537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45983.95690474537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45983.95690474537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45983.95690474537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45983.95690474537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45983.95690474537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45983.95690474537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45983.95690474537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45983.95690474537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45983.95690474537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45983.95690474537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45983.95690474537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45983.95690474537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45983.95690474537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45983.95690474537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45983.95690474537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45983.95690474537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45983.95690474537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45983.95690474537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45983.95690474537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45983.95690474537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45983.95690474537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45983.95690474537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45983.95690474537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45983.95690474537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ref="G387:G432" ca="1" si="7">IFERROR(NOW()-F387,"")</f>
        <v>45983.95690474537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45983.95690474537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45983.95690474537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45983.95690474537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45983.95690474537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45983.95690474537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45983.95690474537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45983.95690474537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45983.95690474537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45983.95690474537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45983.95690474537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45983.95690474537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45983.95690474537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45983.95690474537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45983.95690474537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45983.95690474537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45983.95690474537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45983.95690474537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45983.95690474537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45983.95690474537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45983.95690474537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45983.95690474537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45983.95690474537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45983.95690474537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45983.95690474537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45983.95690474537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45983.95690474537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45983.95690474537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45983.95690474537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45983.95690474537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45983.95690474537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45983.95690474537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45983.95690474537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45983.95690474537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45983.95690474537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45983.95690474537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45983.95690474537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45983.95690474537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45983.95690474537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45983.95690474537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45983.95690474537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45983.95690474537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45983.95690474537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45983.95690474537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45983.95690474537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45983.95690474537</v>
      </c>
      <c r="H432" s="95"/>
      <c r="I432" s="113" t="str">
        <f>IFERROR(VLOOKUP(D432,DB!A:F,6,0),"")</f>
        <v/>
      </c>
      <c r="J432" s="113" t="str">
        <f>IFERROR(VLOOKUP(D432,DB!A:G,7,0),"")</f>
        <v/>
      </c>
      <c r="K432" s="97"/>
      <c r="L432" s="91" t="str">
        <f>IFERROR(VLOOKUP(D432,DB!A:I,9,0),"")</f>
        <v/>
      </c>
    </row>
  </sheetData>
  <dataValidations count="2">
    <dataValidation allowBlank="1" showInputMessage="1" showErrorMessage="1" sqref="E1" xr:uid="{A4F81451-56CC-4543-9497-104C4E44EE4B}"/>
    <dataValidation type="list" allowBlank="1" showInputMessage="1" showErrorMessage="1" sqref="E2:E4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92.124844560181373</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39104</v>
      </c>
      <c r="F3" s="38">
        <v>45926.188877314817</v>
      </c>
      <c r="G3" s="108">
        <f t="shared" ref="G3" ca="1" si="0">IFERROR(NOW()-F3,"")</f>
        <v>57.768027430553047</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39104</v>
      </c>
      <c r="F4" s="110">
        <v>45948.661111111112</v>
      </c>
      <c r="G4" s="111">
        <f t="shared" ref="G4" ca="1" si="1">IFERROR(NOW()-F4,"")</f>
        <v>35.295793634257279</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8">
        <v>45977.514803240738</v>
      </c>
      <c r="G5" s="111">
        <f ca="1">IFERROR(NOW()-F5,"")</f>
        <v>6.4421015046318644</v>
      </c>
      <c r="H5" s="128">
        <v>45977.468807870369</v>
      </c>
      <c r="I5" s="109" t="str">
        <f>IFERROR(VLOOKUP(D5,DB!A:F,6,0),"")</f>
        <v>SCECO</v>
      </c>
      <c r="J5" s="109" t="str">
        <f>IFERROR(VLOOKUP(D5,DB!A:G,7,0),"")</f>
        <v>Weak</v>
      </c>
      <c r="K5" s="109" t="s">
        <v>39125</v>
      </c>
      <c r="L5" s="109" t="str">
        <f>IFERROR(VLOOKUP(D5,DB!A:I,9,0),"")</f>
        <v>Latis</v>
      </c>
    </row>
    <row r="6" spans="1:13" ht="30.75">
      <c r="A6" s="109" t="s">
        <v>39126</v>
      </c>
      <c r="B6" s="109" t="str">
        <f>IFERROR(VLOOKUP(D6,DB!A:K,11,0),"")</f>
        <v>R5</v>
      </c>
      <c r="C6" s="109">
        <v>1</v>
      </c>
      <c r="D6" s="109" t="s">
        <v>36518</v>
      </c>
      <c r="E6" s="109" t="s">
        <v>39021</v>
      </c>
      <c r="F6" s="128">
        <v>45981.373298611114</v>
      </c>
      <c r="G6" s="111">
        <f ca="1">IFERROR(NOW()-F6,"")</f>
        <v>2.5836061342561152</v>
      </c>
      <c r="H6" s="128">
        <v>45981.360798611109</v>
      </c>
      <c r="I6" s="109" t="str">
        <f>IFERROR(VLOOKUP(D6,DB!A:F,6,0),"")</f>
        <v>SCECO</v>
      </c>
      <c r="J6" s="109" t="str">
        <f>IFERROR(VLOOKUP(D6,DB!A:G,7,0),"")</f>
        <v>Dead</v>
      </c>
      <c r="K6" s="109" t="s">
        <v>39127</v>
      </c>
      <c r="L6" s="109" t="str">
        <f>IFERROR(VLOOKUP(D6,DB!A:I,9,0),"")</f>
        <v>Latis</v>
      </c>
    </row>
    <row r="7" spans="1:13">
      <c r="A7" s="109" t="s">
        <v>39128</v>
      </c>
      <c r="B7" s="109" t="str">
        <f>IFERROR(VLOOKUP(D7,DB!A:K,11,0),"")</f>
        <v>R5</v>
      </c>
      <c r="C7" s="109">
        <v>1</v>
      </c>
      <c r="D7" s="109" t="s">
        <v>15237</v>
      </c>
      <c r="E7" s="109" t="s">
        <v>39021</v>
      </c>
      <c r="F7" s="109" t="s">
        <v>39129</v>
      </c>
      <c r="G7" s="111" t="str">
        <f ca="1">IFERROR(NOW()-F7,"")</f>
        <v/>
      </c>
      <c r="H7" s="128">
        <v>45983.834201388891</v>
      </c>
      <c r="I7" s="109" t="str">
        <f>IFERROR(VLOOKUP(D7,DB!A:F,6,0),"")</f>
        <v>SCECO</v>
      </c>
      <c r="J7" s="109" t="str">
        <f>IFERROR(VLOOKUP(D7,DB!A:G,7,0),"")</f>
        <v>Dead</v>
      </c>
      <c r="K7" s="109" t="s">
        <v>39130</v>
      </c>
      <c r="L7" s="109" t="str">
        <f>IFERROR(VLOOKUP(D7,DB!A:I,9,0),"")</f>
        <v>Latis</v>
      </c>
    </row>
    <row r="8" spans="1:13">
      <c r="A8" s="109"/>
      <c r="B8" s="109" t="str">
        <f>IFERROR(VLOOKUP(D8,DB!A:K,11,0),"")</f>
        <v/>
      </c>
      <c r="C8" s="109"/>
      <c r="D8" s="109"/>
      <c r="E8" s="109"/>
      <c r="F8" s="109"/>
      <c r="G8" s="111">
        <f ca="1">IFERROR(NOW()-F8,"")</f>
        <v>45983.95690474537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45983.95690474537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45983.95690474537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45983.95690474537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45983.95690474537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45983.95690474537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45983.95690474537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45983.95690474537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45983.95690474537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45983.95690474537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45983.95690474537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45983.95690474537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45983.95690474537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45983.95690474537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45983.95690474537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45983.95690474537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45983.95690474537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45983.95690474537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45983.95690474537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45983.95690474537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45983.95690474537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45983.95690474537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45983.95690474537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45983.95690474537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45983.95690474537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45983.95690474537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45983.95690474537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45983.95690474537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45983.95690474537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45983.95690474537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45983.95690474537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45983.95690474537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45983.95690474537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45983.95690474537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45983.95690474537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45983.95690474537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45983.95690474537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45983.95690474537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45983.95690474537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45983.95690474537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45983.95690474537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45983.95690474537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45983.95690474537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45983.95690474537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45983.95690474537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45983.95690474537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45983.95690474537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45983.95690474537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45983.95690474537</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45983.95690474537</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45983.95690474537</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45983.95690474537</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45983.95690474537</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45983.95690474537</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45983.95690474537</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45983.95690474537</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45983.95690474537</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45983.95690474537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45983.95690474537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45983.95690474537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45983.95690474537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45983.95690474537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45983.95690474537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45983.95690474537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45983.95690474537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45983.95690474537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45983.95690474537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45983.95690474537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45983.95690474537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45983.95690474537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45983.95690474537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45983.95690474537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45983.95690474537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45983.95690474537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45983.95690474537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45983.95690474537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45983.95690474537</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39131</v>
      </c>
      <c r="B2" s="119" t="str">
        <f>IFERROR(VLOOKUP(D2,DB!A:K,11,0),"")</f>
        <v>R6</v>
      </c>
      <c r="C2" s="120">
        <v>2</v>
      </c>
      <c r="D2" s="119" t="s">
        <v>38968</v>
      </c>
      <c r="E2" s="109" t="s">
        <v>39021</v>
      </c>
      <c r="F2" s="121">
        <v>45983.943680555552</v>
      </c>
      <c r="G2" s="104">
        <f t="shared" ref="G2:G12" ca="1" si="0">IFERROR(NOW()-F2,"-")</f>
        <v>1.3224189817265142E-2</v>
      </c>
      <c r="H2" s="121">
        <v>45983.922696759262</v>
      </c>
      <c r="I2" s="119" t="str">
        <f>IFERROR(VLOOKUP(D2,DB!A:F,6,0),"")</f>
        <v>Generator-SG</v>
      </c>
      <c r="J2" s="119" t="str">
        <f>IFERROR(VLOOKUP(D2,DB!A:G,7,0),"")</f>
        <v>Vandalized</v>
      </c>
      <c r="K2" s="122" t="s">
        <v>39132</v>
      </c>
      <c r="L2" s="123" t="str">
        <f>IFERROR(VLOOKUP(D2,DB!A:I,9,0),"")</f>
        <v>Latis</v>
      </c>
    </row>
    <row r="3" spans="1:16382" ht="31.5" customHeight="1">
      <c r="A3" s="118"/>
      <c r="B3" s="119" t="str">
        <f>IFERROR(VLOOKUP(D3,DB!A:K,11,0),"")</f>
        <v/>
      </c>
      <c r="C3" s="120"/>
      <c r="D3" s="119"/>
      <c r="E3" s="109"/>
      <c r="F3" s="121"/>
      <c r="G3" s="104">
        <f t="shared" ca="1" si="0"/>
        <v>45983.95690474537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45983.95690474537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45983.95690474537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45983.95690474537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45983.95690474537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45983.95690474537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45983.95690474537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45983.95690474537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45983.95690474537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45983.95690474537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ref="G13:G61" ca="1" si="1">IFERROR(NOW()-F13,"-")</f>
        <v>45983.95690474537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49"/>
      <c r="E14" s="109"/>
      <c r="F14" s="121"/>
      <c r="G14" s="104">
        <f t="shared" ca="1" si="1"/>
        <v>45983.95690474537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45983.95690474537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45983.95690474537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45983.95690474537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45983.95690474537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45983.95690474537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45983.95690474537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49"/>
      <c r="E21" s="109"/>
      <c r="F21" s="121"/>
      <c r="G21" s="104">
        <f t="shared" ca="1" si="1"/>
        <v>45983.95690474537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45983.95690474537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45983.95690474537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45983.95690474537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45983.95690474537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45983.95690474537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45983.95690474537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49"/>
      <c r="E28" s="109"/>
      <c r="F28" s="121"/>
      <c r="G28" s="104">
        <f t="shared" ca="1" si="1"/>
        <v>45983.95690474537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45983.95690474537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45983.95690474537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45983.95690474537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45983.95690474537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45983.95690474537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45983.95690474537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49"/>
      <c r="E35" s="109"/>
      <c r="F35" s="121"/>
      <c r="G35" s="104">
        <f t="shared" ca="1" si="1"/>
        <v>45983.95690474537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45983.95690474537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45983.95690474537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45983.95690474537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45983.95690474537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45983.95690474537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45983.95690474537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49"/>
      <c r="E42" s="109"/>
      <c r="F42" s="121"/>
      <c r="G42" s="104">
        <f t="shared" ca="1" si="1"/>
        <v>45983.95690474537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45983.95690474537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45983.95690474537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45983.95690474537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45983.95690474537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45983.95690474537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45983.95690474537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49"/>
      <c r="E49" s="109"/>
      <c r="F49" s="121"/>
      <c r="G49" s="104">
        <f t="shared" ca="1" si="1"/>
        <v>45983.95690474537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45983.95690474537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45983.95690474537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45983.95690474537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45983.95690474537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45983.95690474537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45983.95690474537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49"/>
      <c r="E56" s="109"/>
      <c r="F56" s="121"/>
      <c r="G56" s="104">
        <f t="shared" ca="1" si="1"/>
        <v>45983.95690474537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45983.95690474537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45983.95690474537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45983.95690474537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45983.95690474537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45983.95690474537</v>
      </c>
      <c r="H61" s="121"/>
      <c r="I61" s="119" t="str">
        <f>IFERROR(VLOOKUP(D61,DB!A:F,6,0),"")</f>
        <v/>
      </c>
      <c r="J61" s="119" t="str">
        <f>IFERROR(VLOOKUP(D61,DB!A:G,7,0),"")</f>
        <v/>
      </c>
      <c r="K61" s="122"/>
      <c r="L61" s="123"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2025-11-22T19:59:25Z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