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21" documentId="120_S{2AC9BD13-BADA-5192-A53E-5A8FF88502F6}" xr6:coauthVersionLast="47" xr6:coauthVersionMax="47" xr10:uidLastSave="{6BFFAD5F-B980-487E-8CFB-CDF914E28275}"/>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L18" i="5"/>
  <c r="J18" i="5"/>
  <c r="I18" i="5"/>
  <c r="B18" i="5"/>
  <c r="G3" i="9"/>
  <c r="G4" i="9"/>
  <c r="G5" i="9"/>
  <c r="G6" i="9"/>
  <c r="G7" i="9"/>
  <c r="I3" i="9"/>
  <c r="I4" i="9"/>
  <c r="I5"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L4" i="4"/>
  <c r="L5"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B4" i="4"/>
  <c r="G4" i="4"/>
  <c r="I4" i="4"/>
  <c r="J4" i="4"/>
  <c r="G5" i="4"/>
  <c r="I5" i="4"/>
  <c r="J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G2" i="4"/>
  <c r="B4" i="2"/>
  <c r="G4" i="2"/>
  <c r="I4" i="2"/>
  <c r="J4" i="2"/>
  <c r="L4" i="2"/>
  <c r="G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<sst xmlns="http://schemas.openxmlformats.org/spreadsheetml/2006/main" count="180278" uniqueCount="39126">
  <si>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</si>
  <si>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</si>
  <si>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</si>
  <si>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</si>
  <si>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</si>
  <si>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</si>
  <si>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</si>
  <si>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</si>
  <si>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</si>
  <si>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</si>
  <si>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</si>
  <si>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</si>
  <si>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</si>
  <si>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</si>
  <si>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</si>
  <si>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</si>
  <si>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</si>
  <si>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</si>
  <si>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</si>
  <si>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</si>
  <si>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</si>
  <si>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</si>
  <si>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</si>
  <si>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</si>
  <si>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</si>
  <si>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</si>
  <si>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</si>
  <si>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</si>
  <si>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</si>
  <si>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</si>
  <si>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</si>
  <si>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</si>
  <si>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</si>
  <si>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</si>
  <si>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</si>
  <si>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</si>
  <si>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</si>
  <si>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</si>
  <si>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</si>
  <si>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</si>
  <si>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</si>
  <si>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</si>
  <si>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</si>
  <si>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</si>
  <si>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</si>
  <si>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</si>
  <si>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</si>
  <si>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</si>
  <si>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</si>
  <si>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</si>
  <si>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</si>
  <si>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</si>
  <si>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</si>
  <si>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</si>
  <si>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</si>
  <si>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</si>
  <si>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</si>
  <si>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</si>
  <si>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</si>
  <si>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</si>
  <si>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</si>
  <si>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</si>
  <si>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</si>
  <si>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</si>
  <si>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</si>
  <si>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</si>
  <si>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</si>
  <si>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</si>
  <si>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</si>
  <si>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</si>
  <si>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</si>
  <si>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</si>
  <si>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</si>
  <si>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</si>
  <si>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</si>
  <si>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</si>
  <si>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</si>
  <si>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</si>
  <si>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</si>
  <si>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</si>
  <si>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</si>
  <si>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</si>
  <si>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</si>
  <si>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</si>
  <si>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</si>
  <si>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</si>
  <si>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</si>
  <si>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</si>
  <si>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</si>
  <si>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</si>
  <si>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</si>
  <si>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</si>
  <si>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</si>
  <si>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</si>
  <si>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</si>
  <si>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</si>
  <si>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</si>
  <si>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</si>
  <si>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</si>
  <si>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</si>
  <si>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</si>
  <si>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</si>
  <si>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</si>
  <si>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</si>
  <si>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</si>
  <si>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</si>
  <si>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</si>
  <si>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</si>
  <si>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</si>
  <si>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</si>
  <si>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</si>
  <si>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</si>
  <si>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</si>
  <si>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</si>
  <si>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</si>
  <si>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</si>
  <si>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</si>
  <si>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</si>
  <si>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</si>
  <si>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</si>
  <si>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</si>
  <si>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</si>
  <si>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</si>
  <si>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</si>
  <si>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</si>
  <si>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</si>
  <si>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</si>
  <si>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</si>
  <si>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</si>
  <si>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</si>
  <si>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</si>
  <si>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</si>
  <si>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</si>
  <si>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</si>
  <si>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</si>
  <si>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</si>
  <si>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</si>
  <si>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</si>
  <si>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</si>
  <si>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</si>
  <si>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</si>
  <si>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</si>
  <si>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</si>
  <si>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</si>
  <si>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</si>
  <si>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</si>
  <si>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</si>
  <si>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</si>
  <si>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</si>
  <si>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</si>
  <si>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</si>
  <si>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</si>
  <si>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</si>
  <si>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</si>
  <si>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</si>
  <si>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</si>
  <si>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</si>
  <si>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</si>
  <si>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</si>
  <si>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</si>
  <si>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</si>
  <si>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</si>
  <si>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</si>
  <si>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</si>
  <si>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</si>
  <si>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</si>
  <si>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</si>
  <si>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</si>
  <si>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</si>
  <si>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</si>
  <si>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</si>
  <si>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</si>
  <si>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</si>
  <si>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</si>
  <si>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</si>
  <si>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</si>
  <si>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</si>
  <si>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</si>
  <si>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</si>
  <si>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</si>
  <si>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</si>
  <si>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</si>
  <si>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</si>
  <si>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</si>
  <si>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</si>
  <si>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</si>
  <si>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</si>
  <si>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</si>
  <si>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</si>
  <si>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</si>
  <si>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</si>
  <si>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</si>
  <si>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</si>
  <si>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</si>
  <si>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</si>
  <si>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</si>
  <si>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</si>
  <si>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</si>
  <si>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</si>
  <si>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</si>
  <si>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</si>
  <si>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</si>
  <si>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</si>
  <si>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</si>
  <si>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</si>
  <si>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</si>
  <si>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</si>
  <si>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</si>
  <si>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</si>
  <si>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</si>
  <si>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</si>
  <si>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</si>
  <si>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</si>
  <si>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</si>
  <si>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</si>
  <si>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</si>
  <si>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</si>
  <si>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</si>
  <si>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</si>
  <si>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</si>
  <si>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</si>
  <si>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</si>
  <si>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</si>
  <si>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</si>
  <si>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</si>
  <si>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</si>
  <si>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</si>
  <si>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</si>
  <si>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</si>
  <si>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</si>
  <si>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</si>
  <si>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</si>
  <si>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</si>
  <si>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</si>
  <si>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</si>
  <si>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</si>
  <si>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</si>
  <si>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</si>
  <si>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</si>
  <si>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</si>
  <si>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</si>
  <si>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</si>
  <si>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</si>
  <si>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</si>
  <si>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</si>
  <si>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</si>
  <si>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</si>
  <si>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</si>
  <si>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</si>
  <si>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</si>
  <si>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</si>
  <si>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</si>
  <si>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</si>
  <si>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</si>
  <si>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</si>
  <si>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</si>
  <si>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</si>
  <si>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</si>
  <si>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</si>
  <si>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</si>
  <si>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</si>
  <si>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</si>
  <si>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</si>
  <si>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</si>
  <si>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</si>
  <si>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</si>
  <si>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</si>
  <si>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</si>
  <si>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</si>
  <si>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</si>
  <si>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</si>
  <si>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</si>
  <si>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</si>
  <si>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</si>
  <si>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</si>
  <si>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</si>
  <si>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</si>
  <si>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</si>
  <si>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</si>
  <si>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</si>
  <si>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</si>
  <si>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</si>
  <si>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</si>
  <si>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</si>
  <si>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</si>
  <si>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</si>
  <si>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</si>
  <si>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</si>
  <si>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</si>
  <si>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</si>
  <si>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</si>
  <si>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</si>
  <si>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</si>
  <si>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</si>
  <si>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</si>
  <si>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</si>
  <si>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</si>
  <si>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</si>
  <si>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</si>
  <si>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</si>
  <si>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</si>
  <si>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</si>
  <si>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</si>
  <si>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</si>
  <si>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</si>
  <si>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</si>
  <si>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</si>
  <si>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</si>
  <si>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</si>
  <si>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</si>
  <si>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</si>
  <si>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</si>
  <si>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</si>
  <si>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</si>
  <si>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</si>
  <si>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</si>
  <si>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</si>
  <si>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</si>
  <si>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</si>
  <si>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</si>
  <si>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</si>
  <si>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</si>
  <si>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</si>
  <si>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</si>
  <si>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</si>
  <si>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</si>
  <si>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</si>
  <si>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</si>
  <si>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</si>
  <si>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</si>
  <si>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</si>
  <si>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</si>
  <si>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</si>
  <si>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</si>
  <si>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</si>
  <si>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</si>
  <si>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</si>
  <si>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</si>
  <si>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</si>
  <si>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</si>
  <si>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</si>
  <si>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</si>
  <si>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</si>
  <si>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</si>
  <si>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</si>
  <si>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</si>
  <si>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</si>
  <si>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</si>
  <si>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</si>
  <si>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</si>
  <si>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</si>
  <si>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</si>
  <si>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</si>
  <si>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</si>
  <si>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</si>
  <si>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</si>
  <si>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</si>
  <si>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</si>
  <si>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</si>
  <si>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</si>
  <si>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</si>
  <si>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</si>
  <si>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</si>
  <si>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</si>
  <si>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</si>
  <si>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</si>
  <si>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</si>
  <si>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</si>
  <si>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</si>
  <si>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</si>
  <si>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</si>
  <si>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</si>
  <si>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</si>
  <si>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</si>
  <si>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</si>
  <si>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</si>
  <si>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</si>
  <si>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</si>
  <si>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</si>
  <si>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</si>
  <si>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</si>
  <si>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</si>
  <si>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</si>
  <si>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</si>
  <si>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</si>
  <si>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</si>
  <si>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</si>
  <si>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</si>
  <si>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</si>
  <si>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</si>
  <si>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</si>
  <si>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</si>
  <si>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</si>
  <si>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</si>
  <si>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</si>
  <si>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</si>
  <si>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</si>
  <si>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</si>
  <si>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</si>
  <si>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</si>
  <si>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</si>
  <si>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</si>
  <si>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</si>
  <si>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</si>
  <si>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</si>
  <si>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</si>
  <si>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</si>
  <si>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</si>
  <si>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</si>
  <si>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</si>
  <si>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</si>
  <si>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</si>
  <si>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</si>
  <si>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</si>
  <si>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</si>
  <si>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</si>
  <si>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</si>
  <si>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</si>
  <si>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</si>
  <si>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</si>
  <si>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</si>
  <si>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</si>
  <si>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</si>
  <si>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</si>
  <si>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</si>
  <si>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</si>
  <si>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</si>
  <si>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</si>
  <si>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</si>
  <si>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</si>
  <si>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</si>
  <si>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</si>
  <si>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</si>
  <si>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</si>
  <si>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</si>
  <si>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</si>
  <si>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</si>
  <si>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</si>
  <si>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</si>
  <si>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</si>
  <si>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</si>
  <si>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</si>
  <si>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</si>
  <si>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</si>
  <si>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</si>
  <si>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</si>
  <si>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</si>
  <si>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</si>
  <si>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</si>
  <si>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</si>
  <si>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</si>
  <si>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</si>
  <si>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</si>
  <si>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</si>
  <si>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</si>
  <si>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</si>
  <si>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</si>
  <si>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</si>
  <si>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</si>
  <si>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</si>
  <si>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</si>
  <si>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</si>
  <si>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</si>
  <si>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</si>
  <si>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</si>
  <si>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</si>
  <si>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</si>
  <si>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</si>
  <si>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</si>
  <si>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</si>
  <si>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</si>
  <si>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</si>
  <si>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</si>
  <si>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</si>
  <si>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</si>
  <si>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</si>
  <si>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</si>
  <si>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</si>
  <si>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</si>
  <si>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</si>
  <si>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</si>
  <si>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</si>
  <si>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</si>
  <si>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</si>
  <si>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</si>
  <si>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</si>
  <si>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</si>
  <si>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</si>
  <si>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</si>
  <si>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</si>
  <si>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</si>
  <si>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</si>
  <si>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</si>
  <si>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</si>
  <si>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</si>
  <si>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</si>
  <si>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</si>
  <si>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</si>
  <si>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</si>
  <si>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</si>
  <si>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</si>
  <si>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</si>
  <si>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</si>
  <si>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</si>
  <si>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</si>
  <si>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</si>
  <si>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</si>
  <si>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</si>
  <si>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</si>
  <si>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</si>
  <si>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</si>
  <si>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</si>
  <si>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</si>
  <si>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</si>
  <si>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</si>
  <si>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</si>
  <si>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</si>
  <si>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</si>
  <si>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</si>
  <si>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</si>
  <si>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</si>
  <si>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</si>
  <si>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</si>
  <si>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</si>
  <si>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</si>
  <si>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</si>
  <si>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</si>
  <si>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</si>
  <si>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</si>
  <si>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</si>
  <si>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</si>
  <si>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</si>
  <si>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</si>
  <si>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</si>
  <si>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</si>
  <si>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</si>
  <si>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</si>
  <si>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</si>
  <si>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</si>
  <si>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</si>
  <si>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</si>
  <si>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</si>
  <si>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</si>
  <si>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</si>
  <si>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</si>
  <si>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</si>
  <si>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</si>
  <si>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</si>
  <si>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</si>
  <si>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</si>
  <si>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</si>
  <si>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</si>
  <si>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</si>
  <si>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</si>
  <si>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</si>
  <si>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</si>
  <si>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</si>
  <si>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</si>
  <si>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</si>
  <si>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</si>
  <si>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</si>
  <si>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</si>
  <si>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</si>
  <si>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</si>
  <si>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</si>
  <si>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</si>
  <si>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</si>
  <si>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</si>
  <si>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</si>
  <si>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</si>
  <si>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</si>
  <si>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</si>
  <si>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</si>
  <si>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</si>
  <si>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</si>
  <si>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</si>
  <si>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</si>
  <si>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</si>
  <si>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</si>
  <si>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</si>
  <si>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</si>
  <si>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</si>
  <si>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</si>
  <si>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</si>
  <si>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</si>
  <si>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</si>
  <si>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</si>
  <si>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</si>
  <si>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</si>
  <si>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</si>
  <si>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</si>
  <si>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</si>
  <si>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</si>
  <si>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</si>
  <si>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</si>
  <si>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</si>
  <si>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</si>
  <si>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</si>
  <si>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</si>
  <si>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</si>
  <si>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</si>
  <si>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</si>
  <si>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</si>
  <si>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</si>
  <si>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</si>
  <si>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</si>
  <si>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</si>
  <si>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</si>
  <si>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</si>
  <si>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</si>
  <si>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</si>
  <si>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</si>
  <si>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</si>
  <si>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</si>
  <si>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</si>
  <si>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</si>
  <si>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</si>
  <si>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</si>
  <si>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</si>
  <si>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</si>
  <si>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</si>
  <si>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</si>
  <si>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</si>
  <si>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</si>
  <si>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</si>
  <si>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</si>
  <si>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</si>
  <si>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</si>
  <si>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</si>
  <si>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</si>
  <si>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</si>
  <si>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</si>
  <si>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</si>
  <si>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</si>
  <si>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</si>
  <si>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</si>
  <si>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</si>
  <si>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</si>
  <si>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</si>
  <si>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</si>
  <si>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</si>
  <si>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</si>
  <si>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</si>
  <si>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</si>
  <si>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</si>
  <si>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</si>
  <si>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</si>
  <si>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</si>
  <si>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</si>
  <si>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</si>
  <si>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</si>
  <si>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</si>
  <si>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</si>
  <si>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</si>
  <si>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</si>
  <si>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</si>
  <si>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</si>
  <si>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</si>
  <si>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</si>
  <si>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</si>
  <si>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</si>
  <si>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</si>
  <si>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</si>
  <si>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</si>
  <si>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</si>
  <si>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</si>
  <si>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</si>
  <si>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</si>
  <si>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</si>
  <si>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</si>
  <si>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</si>
  <si>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</si>
  <si>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</si>
  <si>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</si>
  <si>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</si>
  <si>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</si>
  <si>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</si>
  <si>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</si>
  <si>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</si>
  <si>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</si>
  <si>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</si>
  <si>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</si>
  <si>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</si>
  <si>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</si>
  <si>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</si>
  <si>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</si>
  <si>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</si>
  <si>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</si>
  <si>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</si>
  <si>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</si>
  <si>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</si>
  <si>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</si>
  <si>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</si>
  <si>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</si>
  <si>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</si>
  <si>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</si>
  <si>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</si>
  <si>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</si>
  <si>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</si>
  <si>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</si>
  <si>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</si>
  <si>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</si>
  <si>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</si>
  <si>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</si>
  <si>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</si>
  <si>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</si>
  <si>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</si>
  <si>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</si>
  <si>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</si>
  <si>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</si>
  <si>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</si>
  <si>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</si>
  <si>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</si>
  <si>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</si>
  <si>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</si>
  <si>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</si>
  <si>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</si>
  <si>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</si>
  <si>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</si>
  <si>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</si>
  <si>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</si>
  <si>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</si>
  <si>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</si>
  <si>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</si>
  <si>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</si>
  <si>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</si>
  <si>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</si>
  <si>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</si>
  <si>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</si>
  <si>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</si>
  <si>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</si>
  <si>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</si>
  <si>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</si>
  <si>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</si>
  <si>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</si>
  <si>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</si>
  <si>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</si>
  <si>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</si>
  <si>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</si>
  <si>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</si>
  <si>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</si>
  <si>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</si>
  <si>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</si>
  <si>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</si>
  <si>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</si>
  <si>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</si>
  <si>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</si>
  <si>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</si>
  <si>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</si>
  <si>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</si>
  <si>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</si>
  <si>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</si>
  <si>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</si>
  <si>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</si>
  <si>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</si>
  <si>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</si>
  <si>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</si>
  <si>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</si>
  <si>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</si>
  <si>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</si>
  <si>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</si>
  <si>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</si>
  <si>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</si>
  <si>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</si>
  <si>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</si>
  <si>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</si>
  <si>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</si>
  <si>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</si>
  <si>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</si>
  <si>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</si>
  <si>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</si>
  <si>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</si>
  <si>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</si>
  <si>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</si>
  <si>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</si>
  <si>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</si>
  <si>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</si>
  <si>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</si>
  <si>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</si>
  <si>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</si>
  <si>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</si>
  <si>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</si>
  <si>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</si>
  <si>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</si>
  <si>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</si>
  <si>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</si>
  <si>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</si>
  <si>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</si>
  <si>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</si>
  <si>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</si>
  <si>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</si>
  <si>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</si>
  <si>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</si>
  <si>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</si>
  <si>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</si>
  <si>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</si>
  <si>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</si>
  <si>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</si>
  <si>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</si>
  <si>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</si>
  <si>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</si>
  <si>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</si>
  <si>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</si>
  <si>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</si>
  <si>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</si>
  <si>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</si>
  <si>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</si>
  <si>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</si>
  <si>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</si>
  <si>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</si>
  <si>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</si>
  <si>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</si>
  <si>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</si>
  <si>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</si>
  <si>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</si>
  <si>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</si>
  <si>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</si>
  <si>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</si>
  <si>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</si>
  <si>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</si>
  <si>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</si>
  <si>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</si>
  <si>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</si>
  <si>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</si>
  <si>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</si>
  <si>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</si>
  <si>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</si>
  <si>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</si>
  <si>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</si>
  <si>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</si>
  <si>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</si>
  <si>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</si>
  <si>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</si>
  <si>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</si>
  <si>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</si>
  <si>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</si>
  <si>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</si>
  <si>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</si>
  <si>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</si>
  <si>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</si>
  <si>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</si>
  <si>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</si>
  <si>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</si>
  <si>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</si>
  <si>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</si>
  <si>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</si>
  <si>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</si>
  <si>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</si>
  <si>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</si>
  <si>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</si>
  <si>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</si>
  <si>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</si>
  <si>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</si>
  <si>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</si>
  <si>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</si>
  <si>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</si>
  <si>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</si>
  <si>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</si>
  <si>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</si>
  <si>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</si>
  <si>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</si>
  <si>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</si>
  <si>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</si>
  <si>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</si>
  <si>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</si>
  <si>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</si>
  <si>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</si>
  <si>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</si>
  <si>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</si>
  <si>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</si>
  <si>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</si>
  <si>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</si>
  <si>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</si>
  <si>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</si>
  <si>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</si>
  <si>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</si>
  <si>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</si>
  <si>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</si>
  <si>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</si>
  <si>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</si>
  <si>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</si>
  <si>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</si>
  <si>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</si>
  <si>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</si>
  <si>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</si>
  <si>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</si>
  <si>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</si>
  <si>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</si>
  <si>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</si>
  <si>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</si>
  <si>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</si>
  <si>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</si>
  <si>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</si>
  <si>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</si>
  <si>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</si>
  <si>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</si>
  <si>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</si>
  <si>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</si>
  <si>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</si>
  <si>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</si>
  <si>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</si>
  <si>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</si>
  <si>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</si>
  <si>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</si>
  <si>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</si>
  <si>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</si>
  <si>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</si>
  <si>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</si>
  <si>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</si>
  <si>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</si>
  <si>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</si>
  <si>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</si>
  <si>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</si>
  <si>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</si>
  <si>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</si>
  <si>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</si>
  <si>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</si>
  <si>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</si>
  <si>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</si>
  <si>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</si>
  <si>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</si>
  <si>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</si>
  <si>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</si>
  <si>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</si>
  <si>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</si>
  <si>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</si>
  <si>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</si>
  <si>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</si>
  <si>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</si>
  <si>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</si>
  <si>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</si>
  <si>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</si>
  <si>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</si>
  <si>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</si>
  <si>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</si>
  <si>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</si>
  <si>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</si>
  <si>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</si>
  <si>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</si>
  <si>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</si>
  <si>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</si>
  <si>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</si>
  <si>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</si>
  <si>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</si>
  <si>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</si>
  <si>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</si>
  <si>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</si>
  <si>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</si>
  <si>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</si>
  <si>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</si>
  <si>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</si>
  <si>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</si>
  <si>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</si>
  <si>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</si>
  <si>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</si>
  <si>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</si>
  <si>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</si>
  <si>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</si>
  <si>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</si>
  <si>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</si>
  <si>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</si>
  <si>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</si>
  <si>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</si>
  <si>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</si>
  <si>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</si>
  <si>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</si>
  <si>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</si>
  <si>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</si>
  <si>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</si>
  <si>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</si>
  <si>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</si>
  <si>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</si>
  <si>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</si>
  <si>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</si>
  <si>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</si>
  <si>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</si>
  <si>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</si>
  <si>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</si>
  <si>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</si>
  <si>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</si>
  <si>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</si>
  <si>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</si>
  <si>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</si>
  <si>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</si>
  <si>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</si>
  <si>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</si>
  <si>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</si>
  <si>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</si>
  <si>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</si>
  <si>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</si>
  <si>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</si>
  <si>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</si>
  <si>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</si>
  <si>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</si>
  <si>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</si>
  <si>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</si>
  <si>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</si>
  <si>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</si>
  <si>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</si>
  <si>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</si>
  <si>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</si>
  <si>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</si>
  <si>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</si>
  <si>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</si>
  <si>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</si>
  <si>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</si>
  <si>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</si>
  <si>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</si>
  <si>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</si>
  <si>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</si>
  <si>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</si>
  <si>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</si>
  <si>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</si>
  <si>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</si>
  <si>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</si>
  <si>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</si>
  <si>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</si>
  <si>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</si>
  <si>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</si>
  <si>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</si>
  <si>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</si>
  <si>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</si>
  <si>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</si>
  <si>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</si>
  <si>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</si>
  <si>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</si>
  <si>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</si>
  <si>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</si>
  <si>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</si>
  <si>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</si>
  <si>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</si>
  <si>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</si>
  <si>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</si>
  <si>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</si>
  <si>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</si>
  <si>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</si>
  <si>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</si>
  <si>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</si>
  <si>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</si>
  <si>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</si>
  <si>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</si>
  <si>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</si>
  <si>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</si>
  <si>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</si>
  <si>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</si>
  <si>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</si>
  <si>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</si>
  <si>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</si>
  <si>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</si>
  <si>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</si>
  <si>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</si>
  <si>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</si>
  <si>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</si>
  <si>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</si>
  <si>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</si>
  <si>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</si>
  <si>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</si>
  <si>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</si>
  <si>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</si>
  <si>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</si>
  <si>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</si>
  <si>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</si>
  <si>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</si>
  <si>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</si>
  <si>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</si>
  <si>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</si>
  <si>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</si>
  <si>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</si>
  <si>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</si>
  <si>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</si>
  <si>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</si>
  <si>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</si>
  <si>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</si>
  <si>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</si>
  <si>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</si>
  <si>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</si>
  <si>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</si>
  <si>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</si>
  <si>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</si>
  <si>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</si>
  <si>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</si>
  <si>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</si>
  <si>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</si>
  <si>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</si>
  <si>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</si>
  <si>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</si>
  <si>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</si>
  <si>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</si>
  <si>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</si>
  <si>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</si>
  <si>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</si>
  <si>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</si>
  <si>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</si>
  <si>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</si>
  <si>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</si>
  <si>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</si>
  <si>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</si>
  <si>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</si>
  <si>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</si>
  <si>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</si>
  <si>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</si>
  <si>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</si>
  <si>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</si>
  <si>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</si>
  <si>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</si>
  <si>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</si>
  <si>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</si>
  <si>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</si>
  <si>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</si>
  <si>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</si>
  <si>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</si>
  <si>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</si>
  <si>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</si>
  <si>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</si>
  <si>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</si>
  <si>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</si>
  <si>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</si>
  <si>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</si>
  <si>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</si>
  <si>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</si>
  <si>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</si>
  <si>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</si>
  <si>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</si>
  <si>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</si>
  <si>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</si>
  <si>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</si>
  <si>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</si>
  <si>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</si>
  <si>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</si>
  <si>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</si>
  <si>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</si>
  <si>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</si>
  <si>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</si>
  <si>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</si>
  <si>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</si>
  <si>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</si>
  <si>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</si>
  <si>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</si>
  <si>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</si>
  <si>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</si>
  <si>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</si>
  <si>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</si>
  <si>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</si>
  <si>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</si>
  <si>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</si>
  <si>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</si>
  <si>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</si>
  <si>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</si>
  <si>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</si>
  <si>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</si>
  <si>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</si>
  <si>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</si>
  <si>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</si>
  <si>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</si>
  <si>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</si>
  <si>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</si>
  <si>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</si>
  <si>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</si>
  <si>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</si>
  <si>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</si>
  <si>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</si>
  <si>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</si>
  <si>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</si>
  <si>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</si>
  <si>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</si>
  <si>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</si>
  <si>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</si>
  <si>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</si>
  <si>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</si>
  <si>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</si>
  <si>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</si>
  <si>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</si>
  <si>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</si>
  <si>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</si>
  <si>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</si>
  <si>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</si>
  <si>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</si>
  <si>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</si>
  <si>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</si>
  <si>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</si>
  <si>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</si>
  <si>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</si>
  <si>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</si>
  <si>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</si>
  <si>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</si>
  <si>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</si>
  <si>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</si>
  <si>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</si>
  <si>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</si>
  <si>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</si>
  <si>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</si>
  <si>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</si>
  <si>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</si>
  <si>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</si>
  <si>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</si>
  <si>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</si>
  <si>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</si>
  <si>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</si>
  <si>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</si>
  <si>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</si>
  <si>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</si>
  <si>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</si>
  <si>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</si>
  <si>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</si>
  <si>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</si>
  <si>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</si>
  <si>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</si>
  <si>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</si>
  <si>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</si>
  <si>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</si>
  <si>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</si>
  <si>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</si>
  <si>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</si>
  <si>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</si>
  <si>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</si>
  <si>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</si>
  <si>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</si>
  <si>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</si>
  <si>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</si>
  <si>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</si>
  <si>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</si>
  <si>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</si>
  <si>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</si>
  <si>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</si>
  <si>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</si>
  <si>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</si>
  <si>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</si>
  <si>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</si>
  <si>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</si>
  <si>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</si>
  <si>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</si>
  <si>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</si>
  <si>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</si>
  <si>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</si>
  <si>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</si>
  <si>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</si>
  <si>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</si>
  <si>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</si>
  <si>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</si>
  <si>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</si>
  <si>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</si>
  <si>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</si>
  <si>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</si>
  <si>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</si>
  <si>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</si>
  <si>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</si>
  <si>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</si>
  <si>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</si>
  <si>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</si>
  <si>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</si>
  <si>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</si>
  <si>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</si>
  <si>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</si>
  <si>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</si>
  <si>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</si>
  <si>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</si>
  <si>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</si>
  <si>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</si>
  <si>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</si>
  <si>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</si>
  <si>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</si>
  <si>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</si>
  <si>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</si>
  <si>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</si>
  <si>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</si>
  <si>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</si>
  <si>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</si>
  <si>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</si>
  <si>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</si>
  <si>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</si>
  <si>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</si>
  <si>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</si>
  <si>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</si>
  <si>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</si>
  <si>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</si>
  <si>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</si>
  <si>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</si>
  <si>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</si>
  <si>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</si>
  <si>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</si>
  <si>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</si>
  <si>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</si>
  <si>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</si>
  <si>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</si>
  <si>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</si>
  <si>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</si>
  <si>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</si>
  <si>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</si>
  <si>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</si>
  <si>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</si>
  <si>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</si>
  <si>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</si>
  <si>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</si>
  <si>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</si>
  <si>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</si>
  <si>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</si>
  <si>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</si>
  <si>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</si>
  <si>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</si>
  <si>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</si>
  <si>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</si>
  <si>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</si>
  <si>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</si>
  <si>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</si>
  <si>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</si>
  <si>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</si>
  <si>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</si>
  <si>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</si>
  <si>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</si>
  <si>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</si>
  <si>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</si>
  <si>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</si>
  <si>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</si>
  <si>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</si>
  <si>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</si>
  <si>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</si>
  <si>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</si>
  <si>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</si>
  <si>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</si>
  <si>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</si>
  <si>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</si>
  <si>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</si>
  <si>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</si>
  <si>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</si>
  <si>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</si>
  <si>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</si>
  <si>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</si>
  <si>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</si>
  <si>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</si>
  <si>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</si>
  <si>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</si>
  <si>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</si>
  <si>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</si>
  <si>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</si>
  <si>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</si>
  <si>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</si>
  <si>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</si>
  <si>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</si>
  <si>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</si>
  <si>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</si>
  <si>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</si>
  <si>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</si>
  <si>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</si>
  <si>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</si>
  <si>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</si>
  <si>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</si>
  <si>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</si>
  <si>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</si>
  <si>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</si>
  <si>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</si>
  <si>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</si>
  <si>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</si>
  <si>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</si>
  <si>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</si>
  <si>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</si>
  <si>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</si>
  <si>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</si>
  <si>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</si>
  <si>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</si>
  <si>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</si>
  <si>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</si>
  <si>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</si>
  <si>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</si>
  <si>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</si>
  <si>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</si>
  <si>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</si>
  <si>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</si>
  <si>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</si>
  <si>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</si>
  <si>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</si>
  <si>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</si>
  <si>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</si>
  <si>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</si>
  <si>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</si>
  <si>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</si>
  <si>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</si>
  <si>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</si>
  <si>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</si>
  <si>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</si>
  <si>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</si>
  <si>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</si>
  <si>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</si>
  <si>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</si>
  <si>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</si>
  <si>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</si>
  <si>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</si>
  <si>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</si>
  <si>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</si>
  <si>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</si>
  <si>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</si>
  <si>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</si>
  <si>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</si>
  <si>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</si>
  <si>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</si>
  <si>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</si>
  <si>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</si>
  <si>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</si>
  <si>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</si>
  <si>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</si>
  <si>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</si>
  <si>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</si>
  <si>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</si>
  <si>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</si>
  <si>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</si>
  <si>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</si>
  <si>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</si>
  <si>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</si>
  <si>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</si>
  <si>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</si>
  <si>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</si>
  <si>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</si>
  <si>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</si>
  <si>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</si>
  <si>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</si>
  <si>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</si>
  <si>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</si>
  <si>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</si>
  <si>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</si>
  <si>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</si>
  <si>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</si>
  <si>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</si>
  <si>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</si>
  <si>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</si>
  <si>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</si>
  <si>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</si>
  <si>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</si>
  <si>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</si>
  <si>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</si>
  <si>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</si>
  <si>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</si>
  <si>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</si>
  <si>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</si>
  <si>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</si>
  <si>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</si>
  <si>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</si>
  <si>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</si>
  <si>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</si>
  <si>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</si>
  <si>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</si>
  <si>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</si>
  <si>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</si>
  <si>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</si>
  <si>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</si>
  <si>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</si>
  <si>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</si>
  <si>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</si>
  <si>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</si>
  <si>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</si>
  <si>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</si>
  <si>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</si>
  <si>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</si>
  <si>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</si>
  <si>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</si>
  <si>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</si>
  <si>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</si>
  <si>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</si>
  <si>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</si>
  <si>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</si>
  <si>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</si>
  <si>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</si>
  <si>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</si>
  <si>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</si>
  <si>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</si>
  <si>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</si>
  <si>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</si>
  <si>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</si>
  <si>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</si>
  <si>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</si>
  <si>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</si>
  <si>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</si>
  <si>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</si>
  <si>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</si>
  <si>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</si>
  <si>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</si>
  <si>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</si>
  <si>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</si>
  <si>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</si>
  <si>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</si>
  <si>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</si>
  <si>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</si>
  <si>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</si>
  <si>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</si>
  <si>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</si>
  <si>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</si>
  <si>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</si>
  <si>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</si>
  <si>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</si>
  <si>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</si>
  <si>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</si>
  <si>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</si>
  <si>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</si>
  <si>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</si>
  <si>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</si>
  <si>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</si>
  <si>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</si>
  <si>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</si>
  <si>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</si>
  <si>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</si>
  <si>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</si>
  <si>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</si>
  <si>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</si>
  <si>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</si>
  <si>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</si>
  <si>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</si>
  <si>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</si>
  <si>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</si>
  <si>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</si>
  <si>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</si>
  <si>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</si>
  <si>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</si>
  <si>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</si>
  <si>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</si>
  <si>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</si>
  <si>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</si>
  <si>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</si>
  <si>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</si>
  <si>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</si>
  <si>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</si>
  <si>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</si>
  <si>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</si>
  <si>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</si>
  <si>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</si>
  <si>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</si>
  <si>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</si>
  <si>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</si>
  <si>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</si>
  <si>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</si>
  <si>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</si>
  <si>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</si>
  <si>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</si>
  <si>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</si>
  <si>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</si>
  <si>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</si>
  <si>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</si>
  <si>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</si>
  <si>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</si>
  <si>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</si>
  <si>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</si>
  <si>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</si>
  <si>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</si>
  <si>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</si>
  <si>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</si>
  <si>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</si>
  <si>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</si>
  <si>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</si>
  <si>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</si>
  <si>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</si>
  <si>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</si>
  <si>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</si>
  <si>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</si>
  <si>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</si>
  <si>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</si>
  <si>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</si>
  <si>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</si>
  <si>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</si>
  <si>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</si>
  <si>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</si>
  <si>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</si>
  <si>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</si>
  <si>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</si>
  <si>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</si>
  <si>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</si>
  <si>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</si>
  <si>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</si>
  <si>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</si>
  <si>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</si>
  <si>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</si>
  <si>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</si>
  <si>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</si>
  <si>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</si>
  <si>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</si>
  <si>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</si>
  <si>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</si>
  <si>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</si>
  <si>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</si>
  <si>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</si>
  <si>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</si>
  <si>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</si>
  <si>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</si>
  <si>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</si>
  <si>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</si>
  <si>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</si>
  <si>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</si>
  <si>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</si>
  <si>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</si>
  <si>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</si>
  <si>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</si>
  <si>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</si>
  <si>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</si>
  <si>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</si>
  <si>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</si>
  <si>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</si>
  <si>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</si>
  <si>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</si>
  <si>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</si>
  <si>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</si>
  <si>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</si>
  <si>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</si>
  <si>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</si>
  <si>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</si>
  <si>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</si>
  <si>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</si>
  <si>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</si>
  <si>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</si>
  <si>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</si>
  <si>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</si>
  <si>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</si>
  <si>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</si>
  <si>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</si>
  <si>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</si>
  <si>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</si>
  <si>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</si>
  <si>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</si>
  <si>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</si>
  <si>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</si>
  <si>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</si>
  <si>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</si>
  <si>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</si>
  <si>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</si>
  <si>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</si>
  <si>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</si>
  <si>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</si>
  <si>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</si>
  <si>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</si>
  <si>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</si>
  <si>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</si>
  <si>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</si>
  <si>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</si>
  <si>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</si>
  <si>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</si>
  <si>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</si>
  <si>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</si>
  <si>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</si>
  <si>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</si>
  <si>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</si>
  <si>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</si>
  <si>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</si>
  <si>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</si>
  <si>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</si>
  <si>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</si>
  <si>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</si>
  <si>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</si>
  <si>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</si>
  <si>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</si>
  <si>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</si>
  <si>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</si>
  <si>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</si>
  <si>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</si>
  <si>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</si>
  <si>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</si>
  <si>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</si>
  <si>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</si>
  <si>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</si>
  <si>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</si>
  <si>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</si>
  <si>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</si>
  <si>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</si>
  <si>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</si>
  <si>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</si>
  <si>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</si>
  <si>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</si>
  <si>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</si>
  <si>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</si>
  <si>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</si>
  <si>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</si>
  <si>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</si>
  <si>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</si>
  <si>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</si>
  <si>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</si>
  <si>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</si>
  <si>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</si>
  <si>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</si>
  <si>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</si>
  <si>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</si>
  <si>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</si>
  <si>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</si>
  <si>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</si>
  <si>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</si>
  <si>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</si>
  <si>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</si>
  <si>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</si>
  <si>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</si>
  <si>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</si>
  <si>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</si>
  <si>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</si>
  <si>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</si>
  <si>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</si>
  <si>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</si>
  <si>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</si>
  <si>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</si>
  <si>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</si>
  <si>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</si>
  <si>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</si>
  <si>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</si>
  <si>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</si>
  <si>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</si>
  <si>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</si>
  <si>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</si>
  <si>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</si>
  <si>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</si>
  <si>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</si>
  <si>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</si>
  <si>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</si>
  <si>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</si>
  <si>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</si>
  <si>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</si>
  <si>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</si>
  <si>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</si>
  <si>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</si>
  <si>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</si>
  <si>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</si>
  <si>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</si>
  <si>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</si>
  <si>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</si>
  <si>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</si>
  <si>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</si>
  <si>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</si>
  <si>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</si>
  <si>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</si>
  <si>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</si>
  <si>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</si>
  <si>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</si>
  <si>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</si>
  <si>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</si>
  <si>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</si>
  <si>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</si>
  <si>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</si>
  <si>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</si>
  <si>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</si>
  <si>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</si>
  <si>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</si>
  <si>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</si>
  <si>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</si>
  <si>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</si>
  <si>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</si>
  <si>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</si>
  <si>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</si>
  <si>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</si>
  <si>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</si>
  <si>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</si>
  <si>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</si>
  <si>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</si>
  <si>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</si>
  <si>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</si>
  <si>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</si>
  <si>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</si>
  <si>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</si>
  <si>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</si>
  <si>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</si>
  <si>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</si>
  <si>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</si>
  <si>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</si>
  <si>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</si>
  <si>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</si>
  <si>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</si>
  <si>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</si>
  <si>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</si>
  <si>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</si>
  <si>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</si>
  <si>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</si>
  <si>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</si>
  <si>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</si>
  <si>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</si>
  <si>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</si>
  <si>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</si>
  <si>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</si>
  <si>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</si>
  <si>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</si>
  <si>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</si>
  <si>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</si>
  <si>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</si>
  <si>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</si>
  <si>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</si>
  <si>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</si>
  <si>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</si>
  <si>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</si>
  <si>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</si>
  <si>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</si>
  <si>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</si>
  <si>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</si>
  <si>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</si>
  <si>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</si>
  <si>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</si>
  <si>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</si>
  <si>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</si>
  <si>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</si>
  <si>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</si>
  <si>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</si>
  <si>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</si>
  <si>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</si>
  <si>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</si>
  <si>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</si>
  <si>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</si>
  <si>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</si>
  <si>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</si>
  <si>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</si>
  <si>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</si>
  <si>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</si>
  <si>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</si>
  <si>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</si>
  <si>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</si>
  <si>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</si>
  <si>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</si>
  <si>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</si>
  <si>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</si>
  <si>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</si>
  <si>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</si>
  <si>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</si>
  <si>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</si>
  <si>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</si>
  <si>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</si>
  <si>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</si>
  <si>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</si>
  <si>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</si>
  <si>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</si>
  <si>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</si>
  <si>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</si>
  <si>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</si>
  <si>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</si>
  <si>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</si>
  <si>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</si>
  <si>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</si>
  <si>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</si>
  <si>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</si>
  <si>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</si>
  <si>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</si>
  <si>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</si>
  <si>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</si>
  <si>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</si>
  <si>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</si>
  <si>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</si>
  <si>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</si>
  <si>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</si>
  <si>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</si>
  <si>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</si>
  <si>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</si>
  <si>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</si>
  <si>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</si>
  <si>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</si>
  <si>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</si>
  <si>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</si>
  <si>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</si>
  <si>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</si>
  <si>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</si>
  <si>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</si>
  <si>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</si>
  <si>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</si>
  <si>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</si>
  <si>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</si>
  <si>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</si>
  <si>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</si>
  <si>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</si>
  <si>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</si>
  <si>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</si>
  <si>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</si>
  <si>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</si>
  <si>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</si>
  <si>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</si>
  <si>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</si>
  <si>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</si>
  <si>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</si>
  <si>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</si>
  <si>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</si>
  <si>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</si>
  <si>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</si>
  <si>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</si>
  <si>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</si>
  <si>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</si>
  <si>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</si>
  <si>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</si>
  <si>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</si>
  <si>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</si>
  <si>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</si>
  <si>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</si>
  <si>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</si>
  <si>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</si>
  <si>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</si>
  <si>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</si>
  <si>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</si>
  <si>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</si>
  <si>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</si>
  <si>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</si>
  <si>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</si>
  <si>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</si>
  <si>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</si>
  <si>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</si>
  <si>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</si>
  <si>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</si>
  <si>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</si>
  <si>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</si>
  <si>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</si>
  <si>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</si>
  <si>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</si>
  <si>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</si>
  <si>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</si>
  <si>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</si>
  <si>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</si>
  <si>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</si>
  <si>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</si>
  <si>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</si>
  <si>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</si>
  <si>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</si>
  <si>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</si>
  <si>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</si>
  <si>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</si>
  <si>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</si>
  <si>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</si>
  <si>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</si>
  <si>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</si>
  <si>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</si>
  <si>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</si>
  <si>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</si>
  <si>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</si>
  <si>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</si>
  <si>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</si>
  <si>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</si>
  <si>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</si>
  <si>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</si>
  <si>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</si>
  <si>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</si>
  <si>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</si>
  <si>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</si>
  <si>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</si>
  <si>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</si>
  <si>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</si>
  <si>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</si>
  <si>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</si>
  <si>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</si>
  <si>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</si>
  <si>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</si>
  <si>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</si>
  <si>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</si>
  <si>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</si>
  <si>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</si>
  <si>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</si>
  <si>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</si>
  <si>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</si>
  <si>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</si>
  <si>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</si>
  <si>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</si>
  <si>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</si>
  <si>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</si>
  <si>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</si>
  <si>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</si>
  <si>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</si>
  <si>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</si>
  <si>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</si>
  <si>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</si>
  <si>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</si>
  <si>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</si>
  <si>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</si>
  <si>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</si>
  <si>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</si>
  <si>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</si>
  <si>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</si>
  <si>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</si>
  <si>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</si>
  <si>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</si>
  <si>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</si>
  <si>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</si>
  <si>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</si>
  <si>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</si>
  <si>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</si>
  <si>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</si>
  <si>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</si>
  <si>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</si>
  <si>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</si>
  <si>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</si>
  <si>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</si>
  <si>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</si>
  <si>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</si>
  <si>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</si>
  <si>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</si>
  <si>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</si>
  <si>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</si>
  <si>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</si>
  <si>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</si>
  <si>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</si>
  <si>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</si>
  <si>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</si>
  <si>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</si>
  <si>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</si>
  <si>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</si>
  <si>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</si>
  <si>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</si>
  <si>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</si>
  <si>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</si>
  <si>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</si>
  <si>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</si>
  <si>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</si>
  <si>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</si>
  <si>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</si>
  <si>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</si>
  <si>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</si>
  <si>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</si>
  <si>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</si>
  <si>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</si>
  <si>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</si>
  <si>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</si>
  <si>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</si>
  <si>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</si>
  <si>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</si>
  <si>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</si>
  <si>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</si>
  <si>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</si>
  <si>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</si>
  <si>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</si>
  <si>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</si>
  <si>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</si>
  <si>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</si>
  <si>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</si>
  <si>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</si>
  <si>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</si>
  <si>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</si>
  <si>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</si>
  <si>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</si>
  <si>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</si>
  <si>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</si>
  <si>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</si>
  <si>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</si>
  <si>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</si>
  <si>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</si>
  <si>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</si>
  <si>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</si>
  <si>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</si>
  <si>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</si>
  <si>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</si>
  <si>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</si>
  <si>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</si>
  <si>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</si>
  <si>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</si>
  <si>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</si>
  <si>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</si>
  <si>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</si>
  <si>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</si>
  <si>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</si>
  <si>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</si>
  <si>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</si>
  <si>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</si>
  <si>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</si>
  <si>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</si>
  <si>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</si>
  <si>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</si>
  <si>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</si>
  <si>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</si>
  <si>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</si>
  <si>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</si>
  <si>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</si>
  <si>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</si>
  <si>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</si>
  <si>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</si>
  <si>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</si>
  <si>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</si>
  <si>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</si>
  <si>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</si>
  <si>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</si>
  <si>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</si>
  <si>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</si>
  <si>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</si>
  <si>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</si>
  <si>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</si>
  <si>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</si>
  <si>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</si>
  <si>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</si>
  <si>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</si>
  <si>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</si>
  <si>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</si>
  <si>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</si>
  <si>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</si>
  <si>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</si>
  <si>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</si>
  <si>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</si>
  <si>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</si>
  <si>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</si>
  <si>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</si>
  <si>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</si>
  <si>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</si>
  <si>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</si>
  <si>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</si>
  <si>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</si>
  <si>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</si>
  <si>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</si>
  <si>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</si>
  <si>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</si>
  <si>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</si>
  <si>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</si>
  <si>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</si>
  <si>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</si>
  <si>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</si>
  <si>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</si>
  <si>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</si>
  <si>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</si>
  <si>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</si>
  <si>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</si>
  <si>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</si>
  <si>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</si>
  <si>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</si>
  <si>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</si>
  <si>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</si>
  <si>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</si>
  <si>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</si>
  <si>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</si>
  <si>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</si>
  <si>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</si>
  <si>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</si>
  <si>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</si>
  <si>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</si>
  <si>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</si>
  <si>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</si>
  <si>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</si>
  <si>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</si>
  <si>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</si>
  <si>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</si>
  <si>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</si>
  <si>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</si>
  <si>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</si>
  <si>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</si>
  <si>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</si>
  <si>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</si>
  <si>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</si>
  <si>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</si>
  <si>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</si>
  <si>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</si>
  <si>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</si>
  <si>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</si>
  <si>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</si>
  <si>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</si>
  <si>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</si>
  <si>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</si>
  <si>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</si>
  <si>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</si>
  <si>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</si>
  <si>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</si>
  <si>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</si>
  <si>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</si>
  <si>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</si>
  <si>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</si>
  <si>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</si>
  <si>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</si>
  <si>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</si>
  <si>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</si>
  <si>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</si>
  <si>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</si>
  <si>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</si>
  <si>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</si>
  <si>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</si>
  <si>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</si>
  <si>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</si>
  <si>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</si>
  <si>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</si>
  <si>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</si>
  <si>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</si>
  <si>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</si>
  <si>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</si>
  <si>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</si>
  <si>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</si>
  <si>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</si>
  <si>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</si>
  <si>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</si>
  <si>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</si>
  <si>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</si>
  <si>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</si>
  <si>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</si>
  <si>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</si>
  <si>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</si>
  <si>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</si>
  <si>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</si>
  <si>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</si>
  <si>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</si>
  <si>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</si>
  <si>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</si>
  <si>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</si>
  <si>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</si>
  <si>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</si>
  <si>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</si>
  <si>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</si>
  <si>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</si>
  <si>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</si>
  <si>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</si>
  <si>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</si>
  <si>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</si>
  <si>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</si>
  <si>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</si>
  <si>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</si>
  <si>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</si>
  <si>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</si>
  <si>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</si>
  <si>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</si>
  <si>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</si>
  <si>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</si>
  <si>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</si>
  <si>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</si>
  <si>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</si>
  <si>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</si>
  <si>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</si>
  <si>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</si>
  <si>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</si>
  <si>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</si>
  <si>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</si>
  <si>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</si>
  <si>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</si>
  <si>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</si>
  <si>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</si>
  <si>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</si>
  <si>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</si>
  <si>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</si>
  <si>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</si>
  <si>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</si>
  <si>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</si>
  <si>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</si>
  <si>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</si>
  <si>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</si>
  <si>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</si>
  <si>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</si>
  <si>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</si>
  <si>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</si>
  <si>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</si>
  <si>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</si>
  <si>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</si>
  <si>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</si>
  <si>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</si>
  <si>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</si>
  <si>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</si>
  <si>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</si>
  <si>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</si>
  <si>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</si>
  <si>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</si>
  <si>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</si>
  <si>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</si>
  <si>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</si>
  <si>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</si>
  <si>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</si>
  <si>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</si>
  <si>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</si>
  <si>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</si>
  <si>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</si>
  <si>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</si>
  <si>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</si>
  <si>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</si>
  <si>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</si>
  <si>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</si>
  <si>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</si>
  <si>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</si>
  <si>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</si>
  <si>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</si>
  <si>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</si>
  <si>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</si>
  <si>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</si>
  <si>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</si>
  <si>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</si>
  <si>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</si>
  <si>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</si>
  <si>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</si>
  <si>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</si>
  <si>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</si>
  <si>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</si>
  <si>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</si>
  <si>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</si>
  <si>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</si>
  <si>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</si>
  <si>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</si>
  <si>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</si>
  <si>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</si>
  <si>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</si>
  <si>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</si>
  <si>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</si>
  <si>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</si>
  <si>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</si>
  <si>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</si>
  <si>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</si>
  <si>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</si>
  <si>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</si>
  <si>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</si>
  <si>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</si>
  <si>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</si>
  <si>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</si>
  <si>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</si>
  <si>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</si>
  <si>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</si>
  <si>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</si>
  <si>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</si>
  <si>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</si>
  <si>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</si>
  <si>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</si>
  <si>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</si>
  <si>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</si>
  <si>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</si>
  <si>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</si>
  <si>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</si>
  <si>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</si>
  <si>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</si>
  <si>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</si>
  <si>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</si>
  <si>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</si>
  <si>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</si>
  <si>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</si>
  <si>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</si>
  <si>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</si>
  <si>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</si>
  <si>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</si>
  <si>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</si>
  <si>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</si>
  <si>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</si>
  <si>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</si>
  <si>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</si>
  <si>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</si>
  <si>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</si>
  <si>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</si>
  <si>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</si>
  <si>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</si>
  <si>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</si>
  <si>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</si>
  <si>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</si>
  <si>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</si>
  <si>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</si>
  <si>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</si>
  <si>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</si>
  <si>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</si>
  <si>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</si>
  <si>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</si>
  <si>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</si>
  <si>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</si>
  <si>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</si>
  <si>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</si>
  <si>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</si>
  <si>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</si>
  <si>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</si>
  <si>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</si>
  <si>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</si>
  <si>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</si>
  <si>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</si>
  <si>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</si>
  <si>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</si>
  <si>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</si>
  <si>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</si>
  <si>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</si>
  <si>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</si>
  <si>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</si>
  <si>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</si>
  <si>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</si>
  <si>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</si>
  <si>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</si>
  <si>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</si>
  <si>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</si>
  <si>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</si>
  <si>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</si>
  <si>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</si>
  <si>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</si>
  <si>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</si>
  <si>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</si>
  <si>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</si>
  <si>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</si>
  <si>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</si>
  <si>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</si>
  <si>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</si>
  <si>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</si>
  <si>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</si>
  <si>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</si>
  <si>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</si>
  <si>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</si>
  <si>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</si>
  <si>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</si>
  <si>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</si>
  <si>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</si>
  <si>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</si>
  <si>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</si>
  <si>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</si>
  <si>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</si>
  <si>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</si>
  <si>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</si>
  <si>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</si>
  <si>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</si>
  <si>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</si>
  <si>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</si>
  <si>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</si>
  <si>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</si>
  <si>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</si>
  <si>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</si>
  <si>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</si>
  <si>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</si>
  <si>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</si>
  <si>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</si>
  <si>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</si>
  <si>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</si>
  <si>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</si>
  <si>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</si>
  <si>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</si>
  <si>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</si>
  <si>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</si>
  <si>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</si>
  <si>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</si>
  <si>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</si>
  <si>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</si>
  <si>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</si>
  <si>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</si>
  <si>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</si>
  <si>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</si>
  <si>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</si>
  <si>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</si>
  <si>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</si>
  <si>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</si>
  <si>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</si>
  <si>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</si>
  <si>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</si>
  <si>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</si>
  <si>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</si>
  <si>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</si>
  <si>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</si>
  <si>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</si>
  <si>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</si>
  <si>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</si>
  <si>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</si>
  <si>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</si>
  <si>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</si>
  <si>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</si>
  <si>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</si>
  <si>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</si>
  <si>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</si>
  <si>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</si>
  <si>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</si>
  <si>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</si>
  <si>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</si>
  <si>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</si>
  <si>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</si>
  <si>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</si>
  <si>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</si>
  <si>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</si>
  <si>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</si>
  <si>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</si>
  <si>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</si>
  <si>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</si>
  <si>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</si>
  <si>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</si>
  <si>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</si>
  <si>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</si>
  <si>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</si>
  <si>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</si>
  <si>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</si>
  <si>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</si>
  <si>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</si>
  <si>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</si>
  <si>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</si>
  <si>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</si>
  <si>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</si>
  <si>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</si>
  <si>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</si>
  <si>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</si>
  <si>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</si>
  <si>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</si>
  <si>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</si>
  <si>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</si>
  <si>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</si>
  <si>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</si>
  <si>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</si>
  <si>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</si>
  <si>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</si>
  <si>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</si>
  <si>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</si>
  <si>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</si>
  <si>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</si>
  <si>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</si>
  <si>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</si>
  <si>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</si>
  <si>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</si>
  <si>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</si>
  <si>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</si>
  <si>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</si>
  <si>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</si>
  <si>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</si>
  <si>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</si>
  <si>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</si>
  <si>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</si>
  <si>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</si>
  <si>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</si>
  <si>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</si>
  <si>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</si>
  <si>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</si>
  <si>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</si>
  <si>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</si>
  <si>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</si>
  <si>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</si>
  <si>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</si>
  <si>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</si>
  <si>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</si>
  <si>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</si>
  <si>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</si>
  <si>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</si>
  <si>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</si>
  <si>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</si>
  <si>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</si>
  <si>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</si>
  <si>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</si>
  <si>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</si>
  <si>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</si>
  <si>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</si>
  <si>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</si>
  <si>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</si>
  <si>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</si>
  <si>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</si>
  <si>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</si>
  <si>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</si>
  <si>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</si>
  <si>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</si>
  <si>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</si>
  <si>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</si>
  <si>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</si>
  <si>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</si>
  <si>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</si>
  <si>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</si>
  <si>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</si>
  <si>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</si>
  <si>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</si>
  <si>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</si>
  <si>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</si>
  <si>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</si>
  <si>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</si>
  <si>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</si>
  <si>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</si>
  <si>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</si>
  <si>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</si>
  <si>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</si>
  <si>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</si>
  <si>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</si>
  <si>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</si>
  <si>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</si>
  <si>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</si>
  <si>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</si>
  <si>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</si>
  <si>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</si>
  <si>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</si>
  <si>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</si>
  <si>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</si>
  <si>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</si>
  <si>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</si>
  <si>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</si>
  <si>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</si>
  <si>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</si>
  <si>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</si>
  <si>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</si>
  <si>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</si>
  <si>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</si>
  <si>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</si>
  <si>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</si>
  <si>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</si>
  <si>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</si>
  <si>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</si>
  <si>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</si>
  <si>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</si>
  <si>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</si>
  <si>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</si>
  <si>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</si>
  <si>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</si>
  <si>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</si>
  <si>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</si>
  <si>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</si>
  <si>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</si>
  <si>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</si>
  <si>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</si>
  <si>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</si>
  <si>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</si>
  <si>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</si>
  <si>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</si>
  <si>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</si>
  <si>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</si>
  <si>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</si>
  <si>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</si>
  <si>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</si>
  <si>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</si>
  <si>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</si>
  <si>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</si>
  <si>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</si>
  <si>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</si>
  <si>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</si>
  <si>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</si>
  <si>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</si>
  <si>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</si>
  <si>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</si>
  <si>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</si>
  <si>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</si>
  <si>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</si>
  <si>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</si>
  <si>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</si>
  <si>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</si>
  <si>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</si>
  <si>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</si>
  <si>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</si>
  <si>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</si>
  <si>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</si>
  <si>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</si>
  <si>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</si>
  <si>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</si>
  <si>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</si>
  <si>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</si>
  <si>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</si>
  <si>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</si>
  <si>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</si>
  <si>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</si>
  <si>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</si>
  <si>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</si>
  <si>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</si>
  <si>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</si>
  <si>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</si>
  <si>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</si>
  <si>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</si>
  <si>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</si>
  <si>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</si>
  <si>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</si>
  <si>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</si>
  <si>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</si>
  <si>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</si>
  <si>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</si>
  <si>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</si>
  <si>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</si>
  <si>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</si>
  <si>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</si>
  <si>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</si>
  <si>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</si>
  <si>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</si>
  <si>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</si>
  <si>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</si>
  <si>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</si>
  <si>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</si>
  <si>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</si>
  <si>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</si>
  <si>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</si>
  <si>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</si>
  <si>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</si>
  <si>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</si>
  <si>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</si>
  <si>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</si>
  <si>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</si>
  <si>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</si>
  <si>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</si>
  <si>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</si>
  <si>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</si>
  <si>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</si>
  <si>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</si>
  <si>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</si>
  <si>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</si>
  <si>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</si>
  <si>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</si>
  <si>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</si>
  <si>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</si>
  <si>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</si>
  <si>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</si>
  <si>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</si>
  <si>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</si>
  <si>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</si>
  <si>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</si>
  <si>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</si>
  <si>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</si>
  <si>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</si>
  <si>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</si>
  <si>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</si>
  <si>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</si>
  <si>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</si>
  <si>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</si>
  <si>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</si>
  <si>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</si>
  <si>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</si>
  <si>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</si>
  <si>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</si>
  <si>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</si>
  <si>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</si>
  <si>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</si>
  <si>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</si>
  <si>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</si>
  <si>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</si>
  <si>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</si>
  <si>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</si>
  <si>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</si>
  <si>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</si>
  <si>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</si>
  <si>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</si>
  <si>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</si>
  <si>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</si>
  <si>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</si>
  <si>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</si>
  <si>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</si>
  <si>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</si>
  <si>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</si>
  <si>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</si>
  <si>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</si>
  <si>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</si>
  <si>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</si>
  <si>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</si>
  <si>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</si>
  <si>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</si>
  <si>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</si>
  <si>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</si>
  <si>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</si>
  <si>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</si>
  <si>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</si>
  <si>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</si>
  <si>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</si>
  <si>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</si>
  <si>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</si>
  <si>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</si>
  <si>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</si>
  <si>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</si>
  <si>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</si>
  <si>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</si>
  <si>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</si>
  <si>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</si>
  <si>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</si>
  <si>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</si>
  <si>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</si>
  <si>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</si>
  <si>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</si>
  <si>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</si>
  <si>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</si>
  <si>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</si>
  <si>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</si>
  <si>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</si>
  <si>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</si>
  <si>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</si>
  <si>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</si>
  <si>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</si>
  <si>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</si>
  <si>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</si>
  <si>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</si>
  <si>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</si>
  <si>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</si>
  <si>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</si>
  <si>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</si>
  <si>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</si>
  <si>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</si>
  <si>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</si>
  <si>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</si>
  <si>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</si>
  <si>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</si>
  <si>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</si>
  <si>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</si>
  <si>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</si>
  <si>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</si>
  <si>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</si>
  <si>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</si>
  <si>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</si>
  <si>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</si>
  <si>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</si>
  <si>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</si>
  <si>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</si>
  <si>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</si>
  <si>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</si>
  <si>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</si>
  <si>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</si>
  <si>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</si>
  <si>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</si>
  <si>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</si>
  <si>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</si>
  <si>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</si>
  <si>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</si>
  <si>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</si>
  <si>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</si>
  <si>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</si>
  <si>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</si>
  <si>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</si>
  <si>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</si>
  <si>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</si>
  <si>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</si>
  <si>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</si>
  <si>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</si>
  <si>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</si>
  <si>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</si>
  <si>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</si>
  <si>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</si>
  <si>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</si>
  <si>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</si>
  <si>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</si>
  <si>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</si>
  <si>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</si>
  <si>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</si>
  <si>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</si>
  <si>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</si>
  <si>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</si>
  <si>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</si>
  <si>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</si>
  <si>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</si>
  <si>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</si>
  <si>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</si>
  <si>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</si>
  <si>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</si>
  <si>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</si>
  <si>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</si>
  <si>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</si>
  <si>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</si>
  <si>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</si>
  <si>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</si>
  <si>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</si>
  <si>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</si>
  <si>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</si>
  <si>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</si>
  <si>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</si>
  <si>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</si>
  <si>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</si>
  <si>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</si>
  <si>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</si>
  <si>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</si>
  <si>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</si>
  <si>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</si>
  <si>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</si>
  <si>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</si>
  <si>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</si>
  <si>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</si>
  <si>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</si>
  <si>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</si>
  <si>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</si>
  <si>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</si>
  <si>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</si>
  <si>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</si>
  <si>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</si>
  <si>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</si>
  <si>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</si>
  <si>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</si>
  <si>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</si>
  <si>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</si>
  <si>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</si>
  <si>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</si>
  <si>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</si>
  <si>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</si>
  <si>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</si>
  <si>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</si>
  <si>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</si>
  <si>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</si>
  <si>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</si>
  <si>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</si>
  <si>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</si>
  <si>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</si>
  <si>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</si>
  <si>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</si>
  <si>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</si>
  <si>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</si>
  <si>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</si>
  <si>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</si>
  <si>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</si>
  <si>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</si>
  <si>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</si>
  <si>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</si>
  <si>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</si>
  <si>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</si>
  <si>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</si>
  <si>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</si>
  <si>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</si>
  <si>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</si>
  <si>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</si>
  <si>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</si>
  <si>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</si>
  <si>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</si>
  <si>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</si>
  <si>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</si>
  <si>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</si>
  <si>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</si>
  <si>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</si>
  <si>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</si>
  <si>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</si>
  <si>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</si>
  <si>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</si>
  <si>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</si>
  <si>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</si>
  <si>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</si>
  <si>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</si>
  <si>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</si>
  <si>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</si>
  <si>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</si>
  <si>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</si>
  <si>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</si>
  <si>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</si>
  <si>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</si>
  <si>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</si>
  <si>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</si>
  <si>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</si>
  <si>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</si>
  <si>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</si>
  <si>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</si>
  <si>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</si>
  <si>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</si>
  <si>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</si>
  <si>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</si>
  <si>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</si>
  <si>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</si>
  <si>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</si>
  <si>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</si>
  <si>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</si>
  <si>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</si>
  <si>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</si>
  <si>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</si>
  <si>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</si>
  <si>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</si>
  <si>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</si>
  <si>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</si>
  <si>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</si>
  <si>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</si>
  <si>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</si>
  <si>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</si>
  <si>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</si>
  <si>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</si>
  <si>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</si>
  <si>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</si>
  <si>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</si>
  <si>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</si>
  <si>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</si>
  <si>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</si>
  <si>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</si>
  <si>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</si>
  <si>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</si>
  <si>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</si>
  <si>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</si>
  <si>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</si>
  <si>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</si>
  <si>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</si>
  <si>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</si>
  <si>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</si>
  <si>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</si>
  <si>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</si>
  <si>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</si>
  <si>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</si>
  <si>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</si>
  <si>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</si>
  <si>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</si>
  <si>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</si>
  <si>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</si>
  <si>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</si>
  <si>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</si>
  <si>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</si>
  <si>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</si>
  <si>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</si>
  <si>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</si>
  <si>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</si>
  <si>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</si>
  <si>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</si>
  <si>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</si>
  <si>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</si>
  <si>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</si>
  <si>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</si>
  <si>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</si>
  <si>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</si>
  <si>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</si>
  <si>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</si>
  <si>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</si>
  <si>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</si>
  <si>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</si>
  <si>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</si>
  <si>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</si>
  <si>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</si>
  <si>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</si>
  <si>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</si>
  <si>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</si>
  <si>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</si>
  <si>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</si>
  <si>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</si>
  <si>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</si>
  <si>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</si>
  <si>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</si>
  <si>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</si>
  <si>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</si>
  <si>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</si>
  <si>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</si>
  <si>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</si>
  <si>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</si>
  <si>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</si>
  <si>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</si>
  <si>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</si>
  <si>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</si>
  <si>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</si>
  <si>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</si>
  <si>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</si>
  <si>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</si>
  <si>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</si>
  <si>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</si>
  <si>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</si>
  <si>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</si>
  <si>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</si>
  <si>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</si>
  <si>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</si>
  <si>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</si>
  <si>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</si>
  <si>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</si>
  <si>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</si>
  <si>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</si>
  <si>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</si>
  <si>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</si>
  <si>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</si>
  <si>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</si>
  <si>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</si>
  <si>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</si>
  <si>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</si>
  <si>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</si>
  <si>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</si>
  <si>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</si>
  <si>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</si>
  <si>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</si>
  <si>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</si>
  <si>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</si>
  <si>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</si>
  <si>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</si>
  <si>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</si>
  <si>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</si>
  <si>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</si>
  <si>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</si>
  <si>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</si>
  <si>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</si>
  <si>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</si>
  <si>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</si>
  <si>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</si>
  <si>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</si>
  <si>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</si>
  <si>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</si>
  <si>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</si>
  <si>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</si>
  <si>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</si>
  <si>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</si>
  <si>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</si>
  <si>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</si>
  <si>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</si>
  <si>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</si>
  <si>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</si>
  <si>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</si>
  <si>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</si>
  <si>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</si>
  <si>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</si>
  <si>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</si>
  <si>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</si>
  <si>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</si>
  <si>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</si>
  <si>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</si>
  <si>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</si>
  <si>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</si>
  <si>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</si>
  <si>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</si>
  <si>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</si>
  <si>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</si>
  <si>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</si>
  <si>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</si>
  <si>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</si>
  <si>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</si>
  <si>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</si>
  <si>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</si>
  <si>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</si>
  <si>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</si>
  <si>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</si>
  <si>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</si>
  <si>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</si>
  <si>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</si>
  <si>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</si>
  <si>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</si>
  <si>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</si>
  <si>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</si>
  <si>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</si>
  <si>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</si>
  <si>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</si>
  <si>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</si>
  <si>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</si>
  <si>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</si>
  <si>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</si>
  <si>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</si>
  <si>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</si>
  <si>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</si>
  <si>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</si>
  <si>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</si>
  <si>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</si>
  <si>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</si>
  <si>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</si>
  <si>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</si>
  <si>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</si>
  <si>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</si>
  <si>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</si>
  <si>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</si>
  <si>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</si>
  <si>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</si>
  <si>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</si>
  <si>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</si>
  <si>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</si>
  <si>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</si>
  <si>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</si>
  <si>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</si>
  <si>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</si>
  <si>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</si>
  <si>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</si>
  <si>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</si>
  <si>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</si>
  <si>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</si>
  <si>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</si>
  <si>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</si>
  <si>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</si>
  <si>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</si>
  <si>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</si>
  <si>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</si>
  <si>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</si>
  <si>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</si>
  <si>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</si>
  <si>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</si>
  <si>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</si>
  <si>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</si>
  <si>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</si>
  <si>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</si>
  <si>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</si>
  <si>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</si>
  <si>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</si>
  <si>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</si>
  <si>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</si>
  <si>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</si>
  <si>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</si>
  <si>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</si>
  <si>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</si>
  <si>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</si>
  <si>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</si>
  <si>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</si>
  <si>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</si>
  <si>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</si>
  <si>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</si>
  <si>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</si>
  <si>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</si>
  <si>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</si>
  <si>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</si>
  <si>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</si>
  <si>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</si>
  <si>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</si>
  <si>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</si>
  <si>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</si>
  <si>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</si>
  <si>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</si>
  <si>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</si>
  <si>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</si>
  <si>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</si>
  <si>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</si>
  <si>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</si>
  <si>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</si>
  <si>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</si>
  <si>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</si>
  <si>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</si>
  <si>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</si>
  <si>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</si>
  <si>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</si>
  <si>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</si>
  <si>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</si>
  <si>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</si>
  <si>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</si>
  <si>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</si>
  <si>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</si>
  <si>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</si>
  <si>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</si>
  <si>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</si>
  <si>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</si>
  <si>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</si>
  <si>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</si>
  <si>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</si>
  <si>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</si>
  <si>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</si>
  <si>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</si>
  <si>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</si>
  <si>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</si>
  <si>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</si>
  <si>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</si>
  <si>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</si>
  <si>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</si>
  <si>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</si>
  <si>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</si>
  <si>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</si>
  <si>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</si>
  <si>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</si>
  <si>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</si>
  <si>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</si>
  <si>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</si>
  <si>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</si>
  <si>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</si>
  <si>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</si>
  <si>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</si>
  <si>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</si>
  <si>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</si>
  <si>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</si>
  <si>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</si>
  <si>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</si>
  <si>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</si>
  <si>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</si>
  <si>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</si>
  <si>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</si>
  <si>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</si>
  <si>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</si>
  <si>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</si>
  <si>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</si>
  <si>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</si>
  <si>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</si>
  <si>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</si>
  <si>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</si>
  <si>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</si>
  <si>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</si>
  <si>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</si>
  <si>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</si>
  <si>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</si>
  <si>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</si>
  <si>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</si>
  <si>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</si>
  <si>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</si>
  <si>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</si>
  <si>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</si>
  <si>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</si>
  <si>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</si>
  <si>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</si>
  <si>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</si>
  <si>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</si>
  <si>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</si>
  <si>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</si>
  <si>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</si>
  <si>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</si>
  <si>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</si>
  <si>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</si>
  <si>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</si>
  <si>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</si>
  <si>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</si>
  <si>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</si>
  <si>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</si>
  <si>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</si>
  <si>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</si>
  <si>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</si>
  <si>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</si>
  <si>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</si>
  <si>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</si>
  <si>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</si>
  <si>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</si>
  <si>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</si>
  <si>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</si>
  <si>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</si>
  <si>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</si>
  <si>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</si>
  <si>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</si>
  <si>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</si>
  <si>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</si>
  <si>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</si>
  <si>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</si>
  <si>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</si>
  <si>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</si>
  <si>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</si>
  <si>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</si>
  <si>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</si>
  <si>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</si>
  <si>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</si>
  <si>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</si>
  <si>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</si>
  <si>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</si>
  <si>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</si>
  <si>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</si>
  <si>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</si>
  <si>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</si>
  <si>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</si>
  <si>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</si>
  <si>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</si>
  <si>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</si>
  <si>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</si>
  <si>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</si>
  <si>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</si>
  <si>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</si>
  <si>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</si>
  <si>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</si>
  <si>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</si>
  <si>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</si>
  <si>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</si>
  <si>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</si>
  <si>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</si>
  <si>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</si>
  <si>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</si>
  <si>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</si>
  <si>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</si>
  <si>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</si>
  <si>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</si>
  <si>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</si>
  <si>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</si>
  <si>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</si>
  <si>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</si>
  <si>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</si>
  <si>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</si>
  <si>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</si>
  <si>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</si>
  <si>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</si>
  <si>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</si>
  <si>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</si>
  <si>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</si>
  <si>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</si>
  <si>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</si>
  <si>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</si>
  <si>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</si>
  <si>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</si>
  <si>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</si>
  <si>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</si>
  <si>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</si>
  <si>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</si>
  <si>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</si>
  <si>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</si>
  <si>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</si>
  <si>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</si>
  <si>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</si>
  <si>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</si>
  <si>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</si>
  <si>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</si>
  <si>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</si>
  <si>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</si>
  <si>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</si>
  <si>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</si>
  <si>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</si>
  <si>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</si>
  <si>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</si>
  <si>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</si>
  <si>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</si>
  <si>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</si>
  <si>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</si>
  <si>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</si>
  <si>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</si>
  <si>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</si>
  <si>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</si>
  <si>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</si>
  <si>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</si>
  <si>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</si>
  <si>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</si>
  <si>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</si>
  <si>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</si>
  <si>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</si>
  <si>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</si>
  <si>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</si>
  <si>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</si>
  <si>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</si>
  <si>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</si>
  <si>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</si>
  <si>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</si>
  <si>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</si>
  <si>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</si>
  <si>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</si>
  <si>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</si>
  <si>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</si>
  <si>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</si>
  <si>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</si>
  <si>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</si>
  <si>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</si>
  <si>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</si>
  <si>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</si>
  <si>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</si>
  <si>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</si>
  <si>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</si>
  <si>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</si>
  <si>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</si>
  <si>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</si>
  <si>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</si>
  <si>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</si>
  <si>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</si>
  <si>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</si>
  <si>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</si>
  <si>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</si>
  <si>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</si>
  <si>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</si>
  <si>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</si>
  <si>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</si>
  <si>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</si>
  <si>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</si>
  <si>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</si>
  <si>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</si>
  <si>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</si>
  <si>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</si>
  <si>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</si>
  <si>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</si>
  <si>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</si>
  <si>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</si>
  <si>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</si>
  <si>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</si>
  <si>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</si>
  <si>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</si>
  <si>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</si>
  <si>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</si>
  <si>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</si>
  <si>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</si>
  <si>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</si>
  <si>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</si>
  <si>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</si>
  <si>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</si>
  <si>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</si>
  <si>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</si>
  <si>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</si>
  <si>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</si>
  <si>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</si>
  <si>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</si>
  <si>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</si>
  <si>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</si>
  <si>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</si>
  <si>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</si>
  <si>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</si>
  <si>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</si>
  <si>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</si>
  <si>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</si>
  <si>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</si>
  <si>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</si>
  <si>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</si>
  <si>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</si>
  <si>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</si>
  <si>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</si>
  <si>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</si>
  <si>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</si>
  <si>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</si>
  <si>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</si>
  <si>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</si>
  <si>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</si>
  <si>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</si>
  <si>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</si>
  <si>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</si>
  <si>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</si>
  <si>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</si>
  <si>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</si>
  <si>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</si>
  <si>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</si>
  <si>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</si>
  <si>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</si>
  <si>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</si>
  <si>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</si>
  <si>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</si>
  <si>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</si>
  <si>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</si>
  <si>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</si>
  <si>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</si>
  <si>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</si>
  <si>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</si>
  <si>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</si>
  <si>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</si>
  <si>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</si>
  <si>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</si>
  <si>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</si>
  <si>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</si>
  <si>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</si>
  <si>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</si>
  <si>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</si>
  <si>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</si>
  <si>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</si>
  <si>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</si>
  <si>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</si>
  <si>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</si>
  <si>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</si>
  <si>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</si>
  <si>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</si>
  <si>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</si>
  <si>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</si>
  <si>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</si>
  <si>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</si>
  <si>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</si>
  <si>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</si>
  <si>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</si>
  <si>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</si>
  <si>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</si>
  <si>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</si>
  <si>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</si>
  <si>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</si>
  <si>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</si>
  <si>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</si>
  <si>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</si>
  <si>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</si>
  <si>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</si>
  <si>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</si>
  <si>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</si>
  <si>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</si>
  <si>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</si>
  <si>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</si>
  <si>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</si>
  <si>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</si>
  <si>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</si>
  <si>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</si>
  <si>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</si>
  <si>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</si>
  <si>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</si>
  <si>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</si>
  <si>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</si>
  <si>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</si>
  <si>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</si>
  <si>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</si>
  <si>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</si>
  <si>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</si>
  <si>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</si>
  <si>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</si>
  <si>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</si>
  <si>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</si>
  <si>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</si>
  <si>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</si>
  <si>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</si>
  <si>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</si>
  <si>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</si>
  <si>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</si>
  <si>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</si>
  <si>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</si>
  <si>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</si>
  <si>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</si>
  <si>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</si>
  <si>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</si>
  <si>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</si>
  <si>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</si>
  <si>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</si>
  <si>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</si>
  <si>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</si>
  <si>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</si>
  <si>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</si>
  <si>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</si>
  <si>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</si>
  <si>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</si>
  <si>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</si>
  <si>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</si>
  <si>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</si>
  <si>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</si>
  <si>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</si>
  <si>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</si>
  <si>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</si>
  <si>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</si>
  <si>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</si>
  <si>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</si>
  <si>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</si>
  <si>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</si>
  <si>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</si>
  <si>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</si>
  <si>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</si>
  <si>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</si>
  <si>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</si>
  <si>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</si>
  <si>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</si>
  <si>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</si>
  <si>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</si>
  <si>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</si>
  <si>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</si>
  <si>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</si>
  <si>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</si>
  <si>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</si>
  <si>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</si>
  <si>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</si>
  <si>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</si>
  <si>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</si>
  <si>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</si>
  <si>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</si>
  <si>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</si>
  <si>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</si>
  <si>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</si>
  <si>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</si>
  <si>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</si>
  <si>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</si>
  <si>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</si>
  <si>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</si>
  <si>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</si>
  <si>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</si>
  <si>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</si>
  <si>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</si>
  <si>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</si>
  <si>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</si>
  <si>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</si>
  <si>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</si>
  <si>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</si>
  <si>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</si>
  <si>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</si>
  <si>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</si>
  <si>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</si>
  <si>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</si>
  <si>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</si>
  <si>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</si>
  <si>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</si>
  <si>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</si>
  <si>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</si>
  <si>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</si>
  <si>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</si>
  <si>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</si>
  <si>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</si>
  <si>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</si>
  <si>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</si>
  <si>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</si>
  <si>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</si>
  <si>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</si>
  <si>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</si>
  <si>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</si>
  <si>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</si>
  <si>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</si>
  <si>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</si>
  <si>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</si>
  <si>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</si>
  <si>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</si>
  <si>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</si>
  <si>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</si>
  <si>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</si>
  <si>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</si>
  <si>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</si>
  <si>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</si>
  <si>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</si>
  <si>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</si>
  <si>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</si>
  <si>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</si>
  <si>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</si>
  <si>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</si>
  <si>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</si>
  <si>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</si>
  <si>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</si>
  <si>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</si>
  <si>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</si>
  <si>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</si>
  <si>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</si>
  <si>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</si>
  <si>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</si>
  <si>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</si>
  <si>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</si>
  <si>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</si>
  <si>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</si>
  <si>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</si>
  <si>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</si>
  <si>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</si>
  <si>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</si>
  <si>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</si>
  <si>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</si>
  <si>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</si>
  <si>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</si>
  <si>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</si>
  <si>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</si>
  <si>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</si>
  <si>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</si>
  <si>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</si>
  <si>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</si>
  <si>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</si>
  <si>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</si>
  <si>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</si>
  <si>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</si>
  <si>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</si>
  <si>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</si>
  <si>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</si>
  <si>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</si>
  <si>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</si>
  <si>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</si>
  <si>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</si>
  <si>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</si>
  <si>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</si>
  <si>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</si>
  <si>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</si>
  <si>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</si>
  <si>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</si>
  <si>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</si>
  <si>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</si>
  <si>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</si>
  <si>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</si>
  <si>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</si>
  <si>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</si>
  <si>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</si>
  <si>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</si>
  <si>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</si>
  <si>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</si>
  <si>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</si>
  <si>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</si>
  <si>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</si>
  <si>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</si>
  <si>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</si>
  <si>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</si>
  <si>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</si>
  <si>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</si>
  <si>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</si>
  <si>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</si>
  <si>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</si>
  <si>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</si>
  <si>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</si>
  <si>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</si>
  <si>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</si>
  <si>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</si>
  <si>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</si>
  <si>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</si>
  <si>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</si>
  <si>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</si>
  <si>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</si>
  <si>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</si>
  <si>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</si>
  <si>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</si>
  <si>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</si>
  <si>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</si>
  <si>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</si>
  <si>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</si>
  <si>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</si>
  <si>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</si>
  <si>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</si>
  <si>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</si>
  <si>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</si>
  <si>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</si>
  <si>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</si>
  <si>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</si>
  <si>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</si>
  <si>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</si>
  <si>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</si>
  <si>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</si>
  <si>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</si>
  <si>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</si>
  <si>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</si>
  <si>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</si>
  <si>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</si>
  <si>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</si>
  <si>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</si>
  <si>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</si>
  <si>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</si>
  <si>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</si>
  <si>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</si>
  <si>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</si>
  <si>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</si>
  <si>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</si>
  <si>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</si>
  <si>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</si>
  <si>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</si>
  <si>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</si>
  <si>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</si>
  <si>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</si>
  <si>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</si>
  <si>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</si>
  <si>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</si>
  <si>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</si>
  <si>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</si>
  <si>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</si>
  <si>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</si>
  <si>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</si>
  <si>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</si>
  <si>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</si>
  <si>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</si>
  <si>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</si>
  <si>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</si>
  <si>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</si>
  <si>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</si>
  <si>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</si>
  <si>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</si>
  <si>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</si>
  <si>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</si>
  <si>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</si>
  <si>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</si>
  <si>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</si>
  <si>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</si>
  <si>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</si>
  <si>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</si>
  <si>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</si>
  <si>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</si>
  <si>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</si>
  <si>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</si>
  <si>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</si>
  <si>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</si>
  <si>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</si>
  <si>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</si>
  <si>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</si>
  <si>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</si>
  <si>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</si>
  <si>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</si>
  <si>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</si>
  <si>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</si>
  <si>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</si>
  <si>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</si>
  <si>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</si>
  <si>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</si>
  <si>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</si>
  <si>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</si>
  <si>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</si>
  <si>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</si>
  <si>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</si>
  <si>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</si>
  <si>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</si>
  <si>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</si>
  <si>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</si>
  <si>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</si>
  <si>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</si>
  <si>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</si>
  <si>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</si>
  <si>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</si>
  <si>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</si>
  <si>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</si>
  <si>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</si>
  <si>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</si>
  <si>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</si>
  <si>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</si>
  <si>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</si>
  <si>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</si>
  <si>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</si>
  <si>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</si>
  <si>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</si>
  <si>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</si>
  <si>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</si>
  <si>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</si>
  <si>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</si>
  <si>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</si>
  <si>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</si>
  <si>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</si>
  <si>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</si>
  <si>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</si>
  <si>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</si>
  <si>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</si>
  <si>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</si>
  <si>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</si>
  <si>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</si>
  <si>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</si>
  <si>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</si>
  <si>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</si>
  <si>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</si>
  <si>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</si>
  <si>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</si>
  <si>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</si>
  <si>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</si>
  <si>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</si>
  <si>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</si>
  <si>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</si>
  <si>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</si>
  <si>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</si>
  <si>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</si>
  <si>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</si>
  <si>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</si>
  <si>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</si>
  <si>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</si>
  <si>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</si>
  <si>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</si>
  <si>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</si>
  <si>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</si>
  <si>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</si>
  <si>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</si>
  <si>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</si>
  <si>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</si>
  <si>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</si>
  <si>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</si>
  <si>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</si>
  <si>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</si>
  <si>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</si>
  <si>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</si>
  <si>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</si>
  <si>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</si>
  <si>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</si>
  <si>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</si>
  <si>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</si>
  <si>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</si>
  <si>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</si>
  <si>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</si>
  <si>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</si>
  <si>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</si>
  <si>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</si>
  <si>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</si>
  <si>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</si>
  <si>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</si>
  <si>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</si>
  <si>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</si>
  <si>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</si>
  <si>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</si>
  <si>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</si>
  <si>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</si>
  <si>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</si>
  <si>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</si>
  <si>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</si>
  <si>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</si>
  <si>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</si>
  <si>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</si>
  <si>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</si>
  <si>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</si>
  <si>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</si>
  <si>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</si>
  <si>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</si>
  <si>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</si>
  <si>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</si>
  <si>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</si>
  <si>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</si>
  <si>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</si>
  <si>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</si>
  <si>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</si>
  <si>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</si>
  <si>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</si>
  <si>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</si>
  <si>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</si>
  <si>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</si>
  <si>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</si>
  <si>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</si>
  <si>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</si>
  <si>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</si>
  <si>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</si>
  <si>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</si>
  <si>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</si>
  <si>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</si>
  <si>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</si>
  <si>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</si>
  <si>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</si>
  <si>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</si>
  <si>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</si>
  <si>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</si>
  <si>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</si>
  <si>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</si>
  <si>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</si>
  <si>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</si>
  <si>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</si>
  <si>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</si>
  <si>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</si>
  <si>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</si>
  <si>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</si>
  <si>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</si>
  <si>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</si>
  <si>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</si>
  <si>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</si>
  <si>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</si>
  <si>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</si>
  <si>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</si>
  <si>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</si>
  <si>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</si>
  <si>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</si>
  <si>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</si>
  <si>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</si>
  <si>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</si>
  <si>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</si>
  <si>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</si>
  <si>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</si>
  <si>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</si>
  <si>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</si>
  <si>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</si>
  <si>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</si>
  <si>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</si>
  <si>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</si>
  <si>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</si>
  <si>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</si>
  <si>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</si>
  <si>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</si>
  <si>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</si>
  <si>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</si>
  <si>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</si>
  <si>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</si>
  <si>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</si>
  <si>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</si>
  <si>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</si>
  <si>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</si>
  <si>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</si>
  <si>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</si>
  <si>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</si>
  <si>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</si>
  <si>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</si>
  <si>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</si>
  <si>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</si>
  <si>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</si>
  <si>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</si>
  <si>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</si>
  <si>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</si>
  <si>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</si>
  <si>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</si>
  <si>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</si>
  <si>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</si>
  <si>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</si>
  <si>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</si>
  <si>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</si>
  <si>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</si>
  <si>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</si>
  <si>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</si>
  <si>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</si>
  <si>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</si>
  <si>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</si>
  <si>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</si>
  <si>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</si>
  <si>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</si>
  <si>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</si>
  <si>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</si>
  <si>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</si>
  <si>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</si>
  <si>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</si>
  <si>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</si>
  <si>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</si>
  <si>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</si>
  <si>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</si>
  <si>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</si>
  <si>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</si>
  <si>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</si>
  <si>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</si>
  <si>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</si>
  <si>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</si>
  <si>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</si>
  <si>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</si>
  <si>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</si>
  <si>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</si>
  <si>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</si>
  <si>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</si>
  <si>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</si>
  <si>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</si>
  <si>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</si>
  <si>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</si>
  <si>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</si>
  <si>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</si>
  <si>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</si>
  <si>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</si>
  <si>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</si>
  <si>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</si>
  <si>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</si>
  <si>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</si>
  <si>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</si>
  <si>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</si>
  <si>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</si>
  <si>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</si>
  <si>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</si>
  <si>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</si>
  <si>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</si>
  <si>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</si>
  <si>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</si>
  <si>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</si>
  <si>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</si>
  <si>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</si>
  <si>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</si>
  <si>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</si>
  <si>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</si>
  <si>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</si>
  <si>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</si>
  <si>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</si>
  <si>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</si>
  <si>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</si>
  <si>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</si>
  <si>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</si>
  <si>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</si>
  <si>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</si>
  <si>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</si>
  <si>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</si>
  <si>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</si>
  <si>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</si>
  <si>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</si>
  <si>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</si>
  <si>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</si>
  <si>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</si>
  <si>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</si>
  <si>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</si>
  <si>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</si>
  <si>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</si>
  <si>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</si>
  <si>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</si>
  <si>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</si>
  <si>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</si>
  <si>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</si>
  <si>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</si>
  <si>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</si>
  <si>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</si>
  <si>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</si>
  <si>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</si>
  <si>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</si>
  <si>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</si>
  <si>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</si>
  <si>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</si>
  <si>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</si>
  <si>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</si>
  <si>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</si>
  <si>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</si>
  <si>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</si>
  <si>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</si>
  <si>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</si>
  <si>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</si>
  <si>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</si>
  <si>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</si>
  <si>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</si>
  <si>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</si>
  <si>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</si>
  <si>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</si>
  <si>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</si>
  <si>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</si>
  <si>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</si>
  <si>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</si>
  <si>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</si>
  <si>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</si>
  <si>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</si>
  <si>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</si>
  <si>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</si>
  <si>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</si>
  <si>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</si>
  <si>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</si>
  <si>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</si>
  <si>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</si>
  <si>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</si>
  <si>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</si>
  <si>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</si>
  <si>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</si>
  <si>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</si>
  <si>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</si>
  <si>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</si>
  <si>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</si>
  <si>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</si>
  <si>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</si>
  <si>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</si>
  <si>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</si>
  <si>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</si>
  <si>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</si>
  <si>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</si>
  <si>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</si>
  <si>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</si>
  <si>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</si>
  <si>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</si>
  <si>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</si>
  <si>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</si>
  <si>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</si>
  <si>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</si>
  <si>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</si>
  <si>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</si>
  <si>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</si>
  <si>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</si>
  <si>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</si>
  <si>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</si>
  <si>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</si>
  <si>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</si>
  <si>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</si>
  <si>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</si>
  <si>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</si>
  <si>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</si>
  <si>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</si>
  <si>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</si>
  <si>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</si>
  <si>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</si>
  <si>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</si>
  <si>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</si>
  <si>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</si>
  <si>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</si>
  <si>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</si>
  <si>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</si>
  <si>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</si>
  <si>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</si>
  <si>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</si>
  <si>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</si>
  <si>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</si>
  <si>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</si>
  <si>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</si>
  <si>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</si>
  <si>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</si>
  <si>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</si>
  <si>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</si>
  <si>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</si>
  <si>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</si>
  <si>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</si>
  <si>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</si>
  <si>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</si>
  <si>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</si>
  <si>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</si>
  <si>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</si>
  <si>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</si>
  <si>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</si>
  <si>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</si>
  <si>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</si>
  <si>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</si>
  <si>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</si>
  <si>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</si>
  <si>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</si>
  <si>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</si>
  <si>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</si>
  <si>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</si>
  <si>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</si>
  <si>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</si>
  <si>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</si>
  <si>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</si>
  <si>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</si>
  <si>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</si>
  <si>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</si>
  <si>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</si>
  <si>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</si>
  <si>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</si>
  <si>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</si>
  <si>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</si>
  <si>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</si>
  <si>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</si>
  <si>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</si>
  <si>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</si>
  <si>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</si>
  <si>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</si>
  <si>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</si>
  <si>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</si>
  <si>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</si>
  <si>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</si>
  <si>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</si>
  <si>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</si>
  <si>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</si>
  <si>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</si>
  <si>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</si>
  <si>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</si>
  <si>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</si>
  <si>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</si>
  <si>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</si>
  <si>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</si>
  <si>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</si>
  <si>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</si>
  <si>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</si>
  <si>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</si>
  <si>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</si>
  <si>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</si>
  <si>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</si>
  <si>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</si>
  <si>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</si>
  <si>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</si>
  <si>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</si>
  <si>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</si>
  <si>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</si>
  <si>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</si>
  <si>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</si>
  <si>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</si>
  <si>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</si>
  <si>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</si>
  <si>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</si>
  <si>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</si>
  <si>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</si>
  <si>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</si>
  <si>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</si>
  <si>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</si>
  <si>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</si>
  <si>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</si>
  <si>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</si>
  <si>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</si>
  <si>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</si>
  <si>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</si>
  <si>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</si>
  <si>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</si>
  <si>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</si>
  <si>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</si>
  <si>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</si>
  <si>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</si>
  <si>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</si>
  <si>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</si>
  <si>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</si>
  <si>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</si>
  <si>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</si>
  <si>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</si>
  <si>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</si>
  <si>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</si>
  <si>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</si>
  <si>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</si>
  <si>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</si>
  <si>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</si>
  <si>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</si>
  <si>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</si>
  <si>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</si>
  <si>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</si>
  <si>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</si>
  <si>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</si>
  <si>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</si>
  <si>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</si>
  <si>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</si>
  <si>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</si>
  <si>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</si>
  <si>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</si>
  <si>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</si>
  <si>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</si>
  <si>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</si>
  <si>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</si>
  <si>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</si>
  <si>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</si>
  <si>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</si>
  <si>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</si>
  <si>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</si>
  <si>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</si>
  <si>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</si>
  <si>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</si>
  <si>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</si>
  <si>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</si>
  <si>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</si>
  <si>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</si>
  <si>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</si>
  <si>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</si>
  <si>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</si>
  <si>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</si>
  <si>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</si>
  <si>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</si>
  <si>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</si>
  <si>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</si>
  <si>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</si>
  <si>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</si>
  <si>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</si>
  <si>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</si>
  <si>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</si>
  <si>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</si>
  <si>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</si>
  <si>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</si>
  <si>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</si>
  <si>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</si>
  <si>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</si>
  <si>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</si>
  <si>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</si>
  <si>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</si>
  <si>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</si>
  <si>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</si>
  <si>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</si>
  <si>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</si>
  <si>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</si>
  <si>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</si>
  <si>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</si>
  <si>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</si>
  <si>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</si>
  <si>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</si>
  <si>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</si>
  <si>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</si>
  <si>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</si>
  <si>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</si>
  <si>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</si>
  <si>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</si>
  <si>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</si>
  <si>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</si>
  <si>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</si>
  <si>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</si>
  <si>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</si>
  <si>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</si>
  <si>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</si>
  <si>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</si>
  <si>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</si>
  <si>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</si>
  <si>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</si>
  <si>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</si>
  <si>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</si>
  <si>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</si>
  <si>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</si>
  <si>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</si>
  <si>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</si>
  <si>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</si>
  <si>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</si>
  <si>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</si>
  <si>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</si>
  <si>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</si>
  <si>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</si>
  <si>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</si>
  <si>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</si>
  <si>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</si>
  <si>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</si>
  <si>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</si>
  <si>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</si>
  <si>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</si>
  <si>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</si>
  <si>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</si>
  <si>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</si>
  <si>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</si>
  <si>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</si>
  <si>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</si>
  <si>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</si>
  <si>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</si>
  <si>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</si>
  <si>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</si>
  <si>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</si>
  <si>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</si>
  <si>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</si>
  <si>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</si>
  <si>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</si>
  <si>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</si>
  <si>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</si>
  <si>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</si>
  <si>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</si>
  <si>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</si>
  <si>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</si>
  <si>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</si>
  <si>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</si>
  <si>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</si>
  <si>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</si>
  <si>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</si>
  <si>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</si>
  <si>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</si>
  <si>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</si>
  <si>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</si>
  <si>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</si>
  <si>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</si>
  <si>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</si>
  <si>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</si>
  <si>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</si>
  <si>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</si>
  <si>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</si>
  <si>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</si>
  <si>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</si>
  <si>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</si>
  <si>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</si>
  <si>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</si>
  <si>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</si>
  <si>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</si>
  <si>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</si>
  <si>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</si>
  <si>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</si>
  <si>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</si>
  <si>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</si>
  <si>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</si>
  <si>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</si>
  <si>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</si>
  <si>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</si>
  <si>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</si>
  <si>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</si>
  <si>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</si>
  <si>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</si>
  <si>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</si>
  <si>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</si>
  <si>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</si>
  <si>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</si>
  <si>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</si>
  <si>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</si>
  <si>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</si>
  <si>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</si>
  <si>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</si>
  <si>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</si>
  <si>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</si>
  <si>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</si>
  <si>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</si>
  <si>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</si>
  <si>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</si>
  <si>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</si>
  <si>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</si>
  <si>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</si>
  <si>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</si>
  <si>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</si>
  <si>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</si>
  <si>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</si>
  <si>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</si>
  <si>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</si>
  <si>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</si>
  <si>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</si>
  <si>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</si>
  <si>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</si>
  <si>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</si>
  <si>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</si>
  <si>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</si>
  <si>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</si>
  <si>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</si>
  <si>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</si>
  <si>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</si>
  <si>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</si>
  <si>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</si>
  <si>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</si>
  <si>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</si>
  <si>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</si>
  <si>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</si>
  <si>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</si>
  <si>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</si>
  <si>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</si>
  <si>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</si>
  <si>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</si>
  <si>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</si>
  <si>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</si>
  <si>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</si>
  <si>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</si>
  <si>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</si>
  <si>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</si>
  <si>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</si>
  <si>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</si>
  <si>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</si>
  <si>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</si>
  <si>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</si>
  <si>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</si>
  <si>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</si>
  <si>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</si>
  <si>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</si>
  <si>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</si>
  <si>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</si>
  <si>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</si>
  <si>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</si>
  <si>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</si>
  <si>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</si>
  <si>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</si>
  <si>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</si>
  <si>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</si>
  <si>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</si>
  <si>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</si>
  <si>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</si>
  <si>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</si>
  <si>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</si>
  <si>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</si>
  <si>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</si>
  <si>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</si>
  <si>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</si>
  <si>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</si>
  <si>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</si>
  <si>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</si>
  <si>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</si>
  <si>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</si>
  <si>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</si>
  <si>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</si>
  <si>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</si>
  <si>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</si>
  <si>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</si>
  <si>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</si>
  <si>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</si>
  <si>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</si>
  <si>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</si>
  <si>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</si>
  <si>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</si>
  <si>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</si>
  <si>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</si>
  <si>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</si>
  <si>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</si>
  <si>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</si>
  <si>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</si>
  <si>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</si>
  <si>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</si>
  <si>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</si>
  <si>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</si>
  <si>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</si>
  <si>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</si>
  <si>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</si>
  <si>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</si>
  <si>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</si>
  <si>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</si>
  <si>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</si>
  <si>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</si>
  <si>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</si>
  <si>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</si>
  <si>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</si>
  <si>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</si>
  <si>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</si>
  <si>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</si>
  <si>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</si>
  <si>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</si>
  <si>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</si>
  <si>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</si>
  <si>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</si>
  <si>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</si>
  <si>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</si>
  <si>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</si>
  <si>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</si>
  <si>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</si>
  <si>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</si>
  <si>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</si>
  <si>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</si>
  <si>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</si>
  <si>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</si>
  <si>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</si>
  <si>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</si>
  <si>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</si>
  <si>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</si>
  <si>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</si>
  <si>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</si>
  <si>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</si>
  <si>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</si>
  <si>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</si>
  <si>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</si>
  <si>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</si>
  <si>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</si>
  <si>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</si>
  <si>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</si>
  <si>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</si>
  <si>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</si>
  <si>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</si>
  <si>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</si>
  <si>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</si>
  <si>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</si>
  <si>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</si>
  <si>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</si>
  <si>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</si>
  <si>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</si>
  <si>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</si>
  <si>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</si>
  <si>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</si>
  <si>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</si>
  <si>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</si>
  <si>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</si>
  <si>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</si>
  <si>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</si>
  <si>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</si>
  <si>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</si>
  <si>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</si>
  <si>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</si>
  <si>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</si>
  <si>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</si>
  <si>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</si>
  <si>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</si>
  <si>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</si>
  <si>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</si>
  <si>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</si>
  <si>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</si>
  <si>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</si>
  <si>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</si>
  <si>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</si>
  <si>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</si>
  <si>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</si>
  <si>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</si>
  <si>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</si>
  <si>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</si>
  <si>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</si>
  <si>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</si>
  <si>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</si>
  <si>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</si>
  <si>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</si>
  <si>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</si>
  <si>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</si>
  <si>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</si>
  <si>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</si>
  <si>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</si>
  <si>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</si>
  <si>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</si>
  <si>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</si>
  <si>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</si>
  <si>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</si>
  <si>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</si>
  <si>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</si>
  <si>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</si>
  <si>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</si>
  <si>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</si>
  <si>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</si>
  <si>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</si>
  <si>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</si>
  <si>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</si>
  <si>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</si>
  <si>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</si>
  <si>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</si>
  <si>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</si>
  <si>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</si>
  <si>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</si>
  <si>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</si>
  <si>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</si>
  <si>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</si>
  <si>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</si>
  <si>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</si>
  <si>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</si>
  <si>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</si>
  <si>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</si>
  <si>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</si>
  <si>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</si>
  <si>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</si>
  <si>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</si>
  <si>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</si>
  <si>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</si>
  <si>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</si>
  <si>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</si>
  <si>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</si>
  <si>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</si>
  <si>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</si>
  <si>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</si>
  <si>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</si>
  <si>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</si>
  <si>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</si>
  <si>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</si>
  <si>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</si>
  <si>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</si>
  <si>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</si>
  <si>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</si>
  <si>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</si>
  <si>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</si>
  <si>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</si>
  <si>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</si>
  <si>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</si>
  <si>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</si>
  <si>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</si>
  <si>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</si>
  <si>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</si>
  <si>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</si>
  <si>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</si>
  <si>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</si>
  <si>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</si>
  <si>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</si>
  <si>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</si>
  <si>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</si>
  <si>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</si>
  <si>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</si>
  <si>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</si>
  <si>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</si>
  <si>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</si>
  <si>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</si>
  <si>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</si>
  <si>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</si>
  <si>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</si>
  <si>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</si>
  <si>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</si>
  <si>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</si>
  <si>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</si>
  <si>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</si>
  <si>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</si>
  <si>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</si>
  <si>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</si>
  <si>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</si>
  <si>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</si>
  <si>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</si>
  <si>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</si>
  <si>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</si>
  <si>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</si>
  <si>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</si>
  <si>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</si>
  <si>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</si>
  <si>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</si>
  <si>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</si>
  <si>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</si>
  <si>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</si>
  <si>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</si>
  <si>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</si>
  <si>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</si>
  <si>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</si>
  <si>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</si>
  <si>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</si>
  <si>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</si>
  <si>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</si>
  <si>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</si>
  <si>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</si>
  <si>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</si>
  <si>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</si>
  <si>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</si>
  <si>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</si>
  <si>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</si>
  <si>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</si>
  <si>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</si>
  <si>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</si>
  <si>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</si>
  <si>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</si>
  <si>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</si>
  <si>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</si>
  <si>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</si>
  <si>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</si>
  <si>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</si>
  <si>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</si>
  <si>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</si>
  <si>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</si>
  <si>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</si>
  <si>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</si>
  <si>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</si>
  <si>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</si>
  <si>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</si>
  <si>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</si>
  <si>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</si>
  <si>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</si>
  <si>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</si>
  <si>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</si>
  <si>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</si>
  <si>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</si>
  <si>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</si>
  <si>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</si>
  <si>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</si>
  <si>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</si>
  <si>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</si>
  <si>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</si>
  <si>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</si>
  <si>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</si>
  <si>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</si>
  <si>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</si>
  <si>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</si>
  <si>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</si>
  <si>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</si>
  <si>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</si>
  <si>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</si>
  <si>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</si>
  <si>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</si>
  <si>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</si>
  <si>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</si>
  <si>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</si>
  <si>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</si>
  <si>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</si>
  <si>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</si>
  <si>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</si>
  <si>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</si>
  <si>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</si>
  <si>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</si>
  <si>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</si>
  <si>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</si>
  <si>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</si>
  <si>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</si>
  <si>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</si>
  <si>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</si>
  <si>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</si>
  <si>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</si>
  <si>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</si>
  <si>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</si>
  <si>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</si>
  <si>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</si>
  <si>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</si>
  <si>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</si>
  <si>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</si>
  <si>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</si>
  <si>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</si>
  <si>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</si>
  <si>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</si>
  <si>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</si>
  <si>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</si>
  <si>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</si>
  <si>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</si>
  <si>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</si>
  <si>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</si>
  <si>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</si>
  <si>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</si>
  <si>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</si>
  <si>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</si>
  <si>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</si>
  <si>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</si>
  <si>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</si>
  <si>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</si>
  <si>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</si>
  <si>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</si>
  <si>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</si>
  <si>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</si>
  <si>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</si>
  <si>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</si>
  <si>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</si>
  <si>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</si>
  <si>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</si>
  <si>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</si>
  <si>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</si>
  <si>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</si>
  <si>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</si>
  <si>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</si>
  <si>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</si>
  <si>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</si>
  <si>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</si>
  <si>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</si>
  <si>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</si>
  <si>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</si>
  <si>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</si>
  <si>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</si>
  <si>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</si>
  <si>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</si>
  <si>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</si>
  <si>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</si>
  <si>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</si>
  <si>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</si>
  <si>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</si>
  <si>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</si>
  <si>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</si>
  <si>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</si>
  <si>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</si>
  <si>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</si>
  <si>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</si>
  <si>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</si>
  <si>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</si>
  <si>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</si>
  <si>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</si>
  <si>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</si>
  <si>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</si>
  <si>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</si>
  <si>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</si>
  <si>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</si>
  <si>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</si>
  <si>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</si>
  <si>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</si>
  <si>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</si>
  <si>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</si>
  <si>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</si>
  <si>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</si>
  <si>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</si>
  <si>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</si>
  <si>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</si>
  <si>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</si>
  <si>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</si>
  <si>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</si>
  <si>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</si>
  <si>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</si>
  <si>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</si>
  <si>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</si>
  <si>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</si>
  <si>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</si>
  <si>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</si>
  <si>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</si>
  <si>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</si>
  <si>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</si>
  <si>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</si>
  <si>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</si>
  <si>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</si>
  <si>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</si>
  <si>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</si>
  <si>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</si>
  <si>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</si>
  <si>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</si>
  <si>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</si>
  <si>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</si>
  <si>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</si>
  <si>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</si>
  <si>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</si>
  <si>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</si>
  <si>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</si>
  <si>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</si>
  <si>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</si>
  <si>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</si>
  <si>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</si>
  <si>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</si>
  <si>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</si>
  <si>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</si>
  <si>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</si>
  <si>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</si>
  <si>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</si>
  <si>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</si>
  <si>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</si>
  <si>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</si>
  <si>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</si>
  <si>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</si>
  <si>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</si>
  <si>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</si>
  <si>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</si>
  <si>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</si>
  <si>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</si>
  <si>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</si>
  <si>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</si>
  <si>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</si>
  <si>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</si>
  <si>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</si>
  <si>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</si>
  <si>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</si>
  <si>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</si>
  <si>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</si>
  <si>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</si>
  <si>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</si>
  <si>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</si>
  <si>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</si>
  <si>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</si>
  <si>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</si>
  <si>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</si>
  <si>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</si>
  <si>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</si>
  <si>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</si>
  <si>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</si>
  <si>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</si>
  <si>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</si>
  <si>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</si>
  <si>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</si>
  <si>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</si>
  <si>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</si>
  <si>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</si>
  <si>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</si>
  <si>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</si>
  <si>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</si>
  <si>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</si>
  <si>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</si>
  <si>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</si>
  <si>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</si>
  <si>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</si>
  <si>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</si>
  <si>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</si>
  <si>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</si>
  <si>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</si>
  <si>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</si>
  <si>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</si>
  <si>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</si>
  <si>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</si>
  <si>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</si>
  <si>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</si>
  <si>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</si>
  <si>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</si>
  <si>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</si>
  <si>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</si>
  <si>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</si>
  <si>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</si>
  <si>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</si>
  <si>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</si>
  <si>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</si>
  <si>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</si>
  <si>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</si>
  <si>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</si>
  <si>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</si>
  <si>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</si>
  <si>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</si>
  <si>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</si>
  <si>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</si>
  <si>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</si>
  <si>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</si>
  <si>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</si>
  <si>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</si>
  <si>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</si>
  <si>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</si>
  <si>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</si>
  <si>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</si>
  <si>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</si>
  <si>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</si>
  <si>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</si>
  <si>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</si>
  <si>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</si>
  <si>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</si>
  <si>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</si>
  <si>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</si>
  <si>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</si>
  <si>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</si>
  <si>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</si>
  <si>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</si>
  <si>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</si>
  <si>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</si>
  <si>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</si>
  <si>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</si>
  <si>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</si>
  <si>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</si>
  <si>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</si>
  <si>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</si>
  <si>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</si>
  <si>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</si>
  <si>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</si>
  <si>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</si>
  <si>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</si>
  <si>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</si>
  <si>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</si>
  <si>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</si>
  <si>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</si>
  <si>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</si>
  <si>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</si>
  <si>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</si>
  <si>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</si>
  <si>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</si>
  <si>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</si>
  <si>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</si>
  <si>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</si>
  <si>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</si>
  <si>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</si>
  <si>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</si>
  <si>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</si>
  <si>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</si>
  <si>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</si>
  <si>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</si>
  <si>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</si>
  <si>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</si>
  <si>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</si>
  <si>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</si>
  <si>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</si>
  <si>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</si>
  <si>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</si>
  <si>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</si>
  <si>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</si>
  <si>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</si>
  <si>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</si>
  <si>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</si>
  <si>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</si>
  <si>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</si>
  <si>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</si>
  <si>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</si>
  <si>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</si>
  <si>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</si>
  <si>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</si>
  <si>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</si>
  <si>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</si>
  <si>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</si>
  <si>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</si>
  <si>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</si>
  <si>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</si>
  <si>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</si>
  <si>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</si>
  <si>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</si>
  <si>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</si>
  <si>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</si>
  <si>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</si>
  <si>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</si>
  <si>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</si>
  <si>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</si>
  <si>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</si>
  <si>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</si>
  <si>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</si>
  <si>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</si>
  <si>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</si>
  <si>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</si>
  <si>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</si>
  <si>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</si>
  <si>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</si>
  <si>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</si>
  <si>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</si>
  <si>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</si>
  <si>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</si>
  <si>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</si>
  <si>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</si>
  <si>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</si>
  <si>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</si>
  <si>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</si>
  <si>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</si>
  <si>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</si>
  <si>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</si>
  <si>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</si>
  <si>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</si>
  <si>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</si>
  <si>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</si>
  <si>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</si>
  <si>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</si>
  <si>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</si>
  <si>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</si>
  <si>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</si>
  <si>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</si>
  <si>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</si>
  <si>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</si>
  <si>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</si>
  <si>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</si>
  <si>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</si>
  <si>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</si>
  <si>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</si>
  <si>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</si>
  <si>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</si>
  <si>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</si>
  <si>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</si>
  <si>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</si>
  <si>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</si>
  <si>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</si>
  <si>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</si>
  <si>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</si>
  <si>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</si>
  <si>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</si>
  <si>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</si>
  <si>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</si>
  <si>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</si>
  <si>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</si>
  <si>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</si>
  <si>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</si>
  <si>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</si>
  <si>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</si>
  <si>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</si>
  <si>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</si>
  <si>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</si>
  <si>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</si>
  <si>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</si>
  <si>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</si>
  <si>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</si>
  <si>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</si>
  <si>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</si>
  <si>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</si>
  <si>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</si>
  <si>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</si>
  <si>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</si>
  <si>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</si>
  <si>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</si>
  <si>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</si>
  <si>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</si>
  <si>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</si>
  <si>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</si>
  <si>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</si>
  <si>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</si>
  <si>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</si>
  <si>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</si>
  <si>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</si>
  <si>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</si>
  <si>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</si>
  <si>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</si>
  <si>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</si>
  <si>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</si>
  <si>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</si>
  <si>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</si>
  <si>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</si>
  <si>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</si>
  <si>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</si>
  <si>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</si>
  <si>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</si>
  <si>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</si>
  <si>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</si>
  <si>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</si>
  <si>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</si>
  <si>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</si>
  <si>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</si>
  <si>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</si>
  <si>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</si>
  <si>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</si>
  <si>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</si>
  <si>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</si>
  <si>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</si>
  <si>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</si>
  <si>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</si>
  <si>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</si>
  <si>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</si>
  <si>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</si>
  <si>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</si>
  <si>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</si>
  <si>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</si>
  <si>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</si>
  <si>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</si>
  <si>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</si>
  <si>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</si>
  <si>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</si>
  <si>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</si>
  <si>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</si>
  <si>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</si>
  <si>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</si>
  <si>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</si>
  <si>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</si>
  <si>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</si>
  <si>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</si>
  <si>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</si>
  <si>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</si>
  <si>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</si>
  <si>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</si>
  <si>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</si>
  <si>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</si>
  <si>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</si>
  <si>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</si>
  <si>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</si>
  <si>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</si>
  <si>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</si>
  <si>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</si>
  <si>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</si>
  <si>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</si>
  <si>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</si>
  <si>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</si>
  <si>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</si>
  <si>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</si>
  <si>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</si>
  <si>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</si>
  <si>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</si>
  <si>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</si>
  <si>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</si>
  <si>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</si>
  <si>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</si>
  <si>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</si>
  <si>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</si>
  <si>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</si>
  <si>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</si>
  <si>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</si>
  <si>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</si>
  <si>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</si>
  <si>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</si>
  <si>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</si>
  <si>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</si>
  <si>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</si>
  <si>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</si>
  <si>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</si>
  <si>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</si>
  <si>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</si>
  <si>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</si>
  <si>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</si>
  <si>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</si>
  <si>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</si>
  <si>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</si>
  <si>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</si>
  <si>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</si>
  <si>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</si>
  <si>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</si>
  <si>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</si>
  <si>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</si>
  <si>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</si>
  <si>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</si>
  <si>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</si>
  <si>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</si>
  <si>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</si>
  <si>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</si>
  <si>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</si>
  <si>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</si>
  <si>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</si>
  <si>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</si>
  <si>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</si>
  <si>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</si>
  <si>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</si>
  <si>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</si>
  <si>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</si>
  <si>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</si>
  <si>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</si>
  <si>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</si>
  <si>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</si>
  <si>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</si>
  <si>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</si>
  <si>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</si>
  <si>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</si>
  <si>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</si>
  <si>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</si>
  <si>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</si>
  <si>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</si>
  <si>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</si>
  <si>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</si>
  <si>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</si>
  <si>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</si>
  <si>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</si>
  <si>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</si>
  <si>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</si>
  <si>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</si>
  <si>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</si>
  <si>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</si>
  <si>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</si>
  <si>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</si>
  <si>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</si>
  <si>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</si>
  <si>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</si>
  <si>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</si>
  <si>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</si>
  <si>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</si>
  <si>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</si>
  <si>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</si>
  <si>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</si>
  <si>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</si>
  <si>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</si>
  <si>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</si>
  <si>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</si>
  <si>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</si>
  <si>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</si>
  <si>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</si>
  <si>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</si>
  <si>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</si>
  <si>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</si>
  <si>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</si>
  <si>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</si>
  <si>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</si>
  <si>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</si>
  <si>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</si>
  <si>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</si>
  <si>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</si>
  <si>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</si>
  <si>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</si>
  <si>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</si>
  <si>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</si>
  <si>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</si>
  <si>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</si>
  <si>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</si>
  <si>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</si>
  <si>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</si>
  <si>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</si>
  <si>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</si>
  <si>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</si>
  <si>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</si>
  <si>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</si>
  <si>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</si>
  <si>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</si>
  <si>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</si>
  <si>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</si>
  <si>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</si>
  <si>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</si>
  <si>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</si>
  <si>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</si>
  <si>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</si>
  <si>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</si>
  <si>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</si>
  <si>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</si>
  <si>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</si>
  <si>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</si>
  <si>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</si>
  <si>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</si>
  <si>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</si>
  <si>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</si>
  <si>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</si>
  <si>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</si>
  <si>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</si>
  <si>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</si>
  <si>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</si>
  <si>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</si>
  <si>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</si>
  <si>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</si>
  <si>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</si>
  <si>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</si>
  <si>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</si>
  <si>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</si>
  <si>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</si>
  <si>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</si>
  <si>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</si>
  <si>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</si>
  <si>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</si>
  <si>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</si>
  <si>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</si>
  <si>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</si>
  <si>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</si>
  <si>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</si>
  <si>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</si>
  <si>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</si>
  <si>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</si>
  <si>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</si>
  <si>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</si>
  <si>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</si>
  <si>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</si>
  <si>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</si>
  <si>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</si>
  <si>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</si>
  <si>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</si>
  <si>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</si>
  <si>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</si>
  <si>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</si>
  <si>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</si>
  <si>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</si>
  <si>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</si>
  <si>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</si>
  <si>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</si>
  <si>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</si>
  <si>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</si>
  <si>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</si>
  <si>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</si>
  <si>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</si>
  <si>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</si>
  <si>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</si>
  <si>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</si>
  <si>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</si>
  <si>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</si>
  <si>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</si>
  <si>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</si>
  <si>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</si>
  <si>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</si>
  <si>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</si>
  <si>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</si>
  <si>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</si>
  <si>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</si>
  <si>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</si>
  <si>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</si>
  <si>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</si>
  <si>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</si>
  <si>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</si>
  <si>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</si>
  <si>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</si>
  <si>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</si>
  <si>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</si>
  <si>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</si>
  <si>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</si>
  <si>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</si>
  <si>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</si>
  <si>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</si>
  <si>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</si>
  <si>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</si>
  <si>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</si>
  <si>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</si>
  <si>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</si>
  <si>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</si>
  <si>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</si>
  <si>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</si>
  <si>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</si>
  <si>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</si>
  <si>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</si>
  <si>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</si>
  <si>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</si>
  <si>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</si>
  <si>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</si>
  <si>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</si>
  <si>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</si>
  <si>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</si>
  <si>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</si>
  <si>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</si>
  <si>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</si>
  <si>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</si>
  <si>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</si>
  <si>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</si>
  <si>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</si>
  <si>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</si>
  <si>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</si>
  <si>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</si>
  <si>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</si>
  <si>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</si>
  <si>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</si>
  <si>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</si>
  <si>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</si>
  <si>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</si>
  <si>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</si>
  <si>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</si>
  <si>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</si>
  <si>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</si>
  <si>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</si>
  <si>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</si>
  <si>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</si>
  <si>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</si>
  <si>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</si>
  <si>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</si>
  <si>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</si>
  <si>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</si>
  <si>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</si>
  <si>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</si>
  <si>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</si>
  <si>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</si>
  <si>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</si>
  <si>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</si>
  <si>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</si>
  <si>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</si>
  <si>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</si>
  <si>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</si>
  <si>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</si>
  <si>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</si>
  <si>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</si>
  <si>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</si>
  <si>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</si>
  <si>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</si>
  <si>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</si>
  <si>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</si>
  <si>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</si>
  <si>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</si>
  <si>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</si>
  <si>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</si>
  <si>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</si>
  <si>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</si>
  <si>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</si>
  <si>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</si>
  <si>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</si>
  <si>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</si>
  <si>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</si>
  <si>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</si>
  <si>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</si>
  <si>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</si>
  <si>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</si>
  <si>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</si>
  <si>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</si>
  <si>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</si>
  <si>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</si>
  <si>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</si>
  <si>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</si>
  <si>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</si>
  <si>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</si>
  <si>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</si>
  <si>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</si>
  <si>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</si>
  <si>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</si>
  <si>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</si>
  <si>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</si>
  <si>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</si>
  <si>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</si>
  <si>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</si>
  <si>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</si>
  <si>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</si>
  <si>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</si>
  <si>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</si>
  <si>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</si>
  <si>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</si>
  <si>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</si>
  <si>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</si>
  <si>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</si>
  <si>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</si>
  <si>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</si>
  <si>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</si>
  <si>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</si>
  <si>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</si>
  <si>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</si>
  <si>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</si>
  <si>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</si>
  <si>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</si>
  <si>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</si>
  <si>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</si>
  <si>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</si>
  <si>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</si>
  <si>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</si>
  <si>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</si>
  <si>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</si>
  <si>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</si>
  <si>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</si>
  <si>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</si>
  <si>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</si>
  <si>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</si>
  <si>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</si>
  <si>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</si>
  <si>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</si>
  <si>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</si>
  <si>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</si>
  <si>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</si>
  <si>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</si>
  <si>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</si>
  <si>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</si>
  <si>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</si>
  <si>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</si>
  <si>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</si>
  <si>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</si>
  <si>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</si>
  <si>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</si>
  <si>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</si>
  <si>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</si>
  <si>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</si>
  <si>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</si>
  <si>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</si>
  <si>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</si>
  <si>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</si>
  <si>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</si>
  <si>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</si>
  <si>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</si>
  <si>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</si>
  <si>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</si>
  <si>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</si>
  <si>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</si>
  <si>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</si>
  <si>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</si>
  <si>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</si>
  <si>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</si>
  <si>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</si>
  <si>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</si>
  <si>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</si>
  <si>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</si>
  <si>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</si>
  <si>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</si>
  <si>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</si>
  <si>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</si>
  <si>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</si>
  <si>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</si>
  <si>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</si>
  <si>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</si>
  <si>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</si>
  <si>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</si>
  <si>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</si>
  <si>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</si>
  <si>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</si>
  <si>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</si>
  <si>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</si>
  <si>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</si>
  <si>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</si>
  <si>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</si>
  <si>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</si>
  <si>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</si>
  <si>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</si>
  <si>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</si>
  <si>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</si>
  <si>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</si>
  <si>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</si>
  <si>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</si>
  <si>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</si>
  <si>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</si>
  <si>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</si>
  <si>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</si>
  <si>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</si>
  <si>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</si>
  <si>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</si>
  <si>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</si>
  <si>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</si>
  <si>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</si>
  <si>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</si>
  <si>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</si>
  <si>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</si>
  <si>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</si>
  <si>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</si>
  <si>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</si>
  <si>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</si>
  <si>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</si>
  <si>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</si>
  <si>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</si>
  <si>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</si>
  <si>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</si>
  <si>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</si>
  <si>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</si>
  <si>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</si>
  <si>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</si>
  <si>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</si>
  <si>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</si>
  <si>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</si>
  <si>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</si>
  <si>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</si>
  <si>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</si>
  <si>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</si>
  <si>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</si>
  <si>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</si>
  <si>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</si>
  <si>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</si>
  <si>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</si>
  <si>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</si>
  <si>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</si>
  <si>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</si>
  <si>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</si>
  <si>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</si>
  <si>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</si>
  <si>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</si>
  <si>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</si>
  <si>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</si>
  <si>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</si>
  <si>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</si>
  <si>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</si>
  <si>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</si>
  <si>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</si>
  <si>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</si>
  <si>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</si>
  <si>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</si>
  <si>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</si>
  <si>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</si>
  <si>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</si>
  <si>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</si>
  <si>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</si>
  <si>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</si>
  <si>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</si>
  <si>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</si>
  <si>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</si>
  <si>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</si>
  <si>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</si>
  <si>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</si>
  <si>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</si>
  <si>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</si>
  <si>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</si>
  <si>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</si>
  <si>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</si>
  <si>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</si>
  <si>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</si>
  <si>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</si>
  <si>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</si>
  <si>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</si>
  <si>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</si>
  <si>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</si>
  <si>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</si>
  <si>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</si>
  <si>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</si>
  <si>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</si>
  <si>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</si>
  <si>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</si>
  <si>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</si>
  <si>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</si>
  <si>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</si>
  <si>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</si>
  <si>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</si>
  <si>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</si>
  <si>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</si>
  <si>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</si>
  <si>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</si>
  <si>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</si>
  <si>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</si>
  <si>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</si>
  <si>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</si>
  <si>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</si>
  <si>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</si>
  <si>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</si>
  <si>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</si>
  <si>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</si>
  <si>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</si>
  <si>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</si>
  <si>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</si>
  <si>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</si>
  <si>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</si>
  <si>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</si>
  <si>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</si>
  <si>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</si>
  <si>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</si>
  <si>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</si>
  <si>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</si>
  <si>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</si>
  <si>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</si>
  <si>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</si>
  <si>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</si>
  <si>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</si>
  <si>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</si>
  <si>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</si>
  <si>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</si>
  <si>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</si>
  <si>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</si>
  <si>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</si>
  <si>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</si>
  <si>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</si>
  <si>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</si>
  <si>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</si>
  <si>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</si>
  <si>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</si>
  <si>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</si>
  <si>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</si>
  <si>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</si>
  <si>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</si>
  <si>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</si>
  <si>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</si>
  <si>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</si>
  <si>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</si>
  <si>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</si>
  <si>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</si>
  <si>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</si>
  <si>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</si>
  <si>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</si>
  <si>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</si>
  <si>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</si>
  <si>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</si>
  <si>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</si>
  <si>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</si>
  <si>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</si>
  <si>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</si>
  <si>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</si>
  <si>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</si>
  <si>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</si>
  <si>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</si>
  <si>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</si>
  <si>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</si>
  <si>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</si>
  <si>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</si>
  <si>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</si>
  <si>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</si>
  <si>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</si>
  <si>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</si>
  <si>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</si>
  <si>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</si>
  <si>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</si>
  <si>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</si>
  <si>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</si>
  <si>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</si>
  <si>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</si>
  <si>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</si>
  <si>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</si>
  <si>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</si>
  <si>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</si>
  <si>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</si>
  <si>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</si>
  <si>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</si>
  <si>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</si>
  <si>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</si>
  <si>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</si>
  <si>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</si>
  <si>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</si>
  <si>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</si>
  <si>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</si>
  <si>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</si>
  <si>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</si>
  <si>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</si>
  <si>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</si>
  <si>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</si>
  <si>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</si>
  <si>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</si>
  <si>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</si>
  <si>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</si>
  <si>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</si>
  <si>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</si>
  <si>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</si>
  <si>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</si>
  <si>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</si>
  <si>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</si>
  <si>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</si>
  <si>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</si>
  <si>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</si>
  <si>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</si>
  <si>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</si>
  <si>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</si>
  <si>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</si>
  <si>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</si>
  <si>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</si>
  <si>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</si>
  <si>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</si>
  <si>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</si>
  <si>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</si>
  <si>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</si>
  <si>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</si>
  <si>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</si>
  <si>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</si>
  <si>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</si>
  <si>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</si>
  <si>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</si>
  <si>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</si>
  <si>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</si>
  <si>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</si>
  <si>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</si>
  <si>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</si>
  <si>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</si>
  <si>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</si>
  <si>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</si>
  <si>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</si>
  <si>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</si>
  <si>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</si>
  <si>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</si>
  <si>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</si>
  <si>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</si>
  <si>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</si>
  <si>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</si>
  <si>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</si>
  <si>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</si>
  <si>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</si>
  <si>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</si>
  <si>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</si>
  <si>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</si>
  <si>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</si>
  <si>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</si>
  <si>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</si>
  <si>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</si>
  <si>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</si>
  <si>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</si>
  <si>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</si>
  <si>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</si>
  <si>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</si>
  <si>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</si>
  <si>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</si>
  <si>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</si>
  <si>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</si>
  <si>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</si>
  <si>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</si>
  <si>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</si>
  <si>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</si>
  <si>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</si>
  <si>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</si>
  <si>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</si>
  <si>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</si>
  <si>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</si>
  <si>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</si>
  <si>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</si>
  <si>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</si>
  <si>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</si>
  <si>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</si>
  <si>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</si>
  <si>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</si>
  <si>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</si>
  <si>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</si>
  <si>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</si>
  <si>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</si>
  <si>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</si>
  <si>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</si>
  <si>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</si>
  <si>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</si>
  <si>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</si>
  <si>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</si>
  <si>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</si>
  <si>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</si>
  <si>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</si>
  <si>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</si>
  <si>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</si>
  <si>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</si>
  <si>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</si>
  <si>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</si>
  <si>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</si>
  <si>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</si>
  <si>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</si>
  <si>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</si>
  <si>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</si>
  <si>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</si>
  <si>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</si>
  <si>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</si>
  <si>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</si>
  <si>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</si>
  <si>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</si>
  <si>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</si>
  <si>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</si>
  <si>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</si>
  <si>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</si>
  <si>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</si>
  <si>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</si>
  <si>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</si>
  <si>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</si>
  <si>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</si>
  <si>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</si>
  <si>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</si>
  <si>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</si>
  <si>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</si>
  <si>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</si>
  <si>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</si>
  <si>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</si>
  <si>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</si>
  <si>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</si>
  <si>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</si>
  <si>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</si>
  <si>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</si>
  <si>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</si>
  <si>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</si>
  <si>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</si>
  <si>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</si>
  <si>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</si>
  <si>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</si>
  <si>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</si>
  <si>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</si>
  <si>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</si>
  <si>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</si>
  <si>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</si>
  <si>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</si>
  <si>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</si>
  <si>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</si>
  <si>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</si>
  <si>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</si>
  <si>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</si>
  <si>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</si>
  <si>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</si>
  <si>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</si>
  <si>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</si>
  <si>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</si>
  <si>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</si>
  <si>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</si>
  <si>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</si>
  <si>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</si>
  <si>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</si>
  <si>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</si>
  <si>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</si>
  <si>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</si>
  <si>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</si>
  <si>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</si>
  <si>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</si>
  <si>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</si>
  <si>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</si>
  <si>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</si>
  <si>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</si>
  <si>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</si>
  <si>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</si>
  <si>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</si>
  <si>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</si>
  <si>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</si>
  <si>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</si>
  <si>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</si>
  <si>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</si>
  <si>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</si>
  <si>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</si>
  <si>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</si>
  <si>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</si>
  <si>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</si>
  <si>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</si>
  <si>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</si>
  <si>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</si>
  <si>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</si>
  <si>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</si>
  <si>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</si>
  <si>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</si>
  <si>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</si>
  <si>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</si>
  <si>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</si>
  <si>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</si>
  <si>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</si>
  <si>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</si>
  <si>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</si>
  <si>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</si>
  <si>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</si>
  <si>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</si>
  <si>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</si>
  <si>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</si>
  <si>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</si>
  <si>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</si>
  <si>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</si>
  <si>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</si>
  <si>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</si>
  <si>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</si>
  <si>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</si>
  <si>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</si>
  <si>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</si>
  <si>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</si>
  <si>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</si>
  <si>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</si>
  <si>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</si>
  <si>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</si>
  <si>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</si>
  <si>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</si>
  <si>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</si>
  <si>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</si>
  <si>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</si>
  <si>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</si>
  <si>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</si>
  <si>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</si>
  <si>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</si>
  <si>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</si>
  <si>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</si>
  <si>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</si>
  <si>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</si>
  <si>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</si>
  <si>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</si>
  <si>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</si>
  <si>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</si>
  <si>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</si>
  <si>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</si>
  <si>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</si>
  <si>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</si>
  <si>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</si>
  <si>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</si>
  <si>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</si>
  <si>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</si>
  <si>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</si>
  <si>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</si>
  <si>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</si>
  <si>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</si>
  <si>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</si>
  <si>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</si>
  <si>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</si>
  <si>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</si>
  <si>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</si>
  <si>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</si>
  <si>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</si>
  <si>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</si>
  <si>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</si>
  <si>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</si>
  <si>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</si>
  <si>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</si>
  <si>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</si>
  <si>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</si>
  <si>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</si>
  <si>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</si>
  <si>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</si>
  <si>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</si>
  <si>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</si>
  <si>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</si>
  <si>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</si>
  <si>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</si>
  <si>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</si>
  <si>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</si>
  <si>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</si>
  <si>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</si>
  <si>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</si>
  <si>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</si>
  <si>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</si>
  <si>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</si>
  <si>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</si>
  <si>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</si>
  <si>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</si>
  <si>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</si>
  <si>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</si>
  <si>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</si>
  <si>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</si>
  <si>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</si>
  <si>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</si>
  <si>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</si>
  <si>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</si>
  <si>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</si>
  <si>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</si>
  <si>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</si>
  <si>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</si>
  <si>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</si>
  <si>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</si>
  <si>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</si>
  <si>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</si>
  <si>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</si>
  <si>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</si>
  <si>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</si>
  <si>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</si>
  <si>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</si>
  <si>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</si>
  <si>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</si>
  <si>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</si>
  <si>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</si>
  <si>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</si>
  <si>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</si>
  <si>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</si>
  <si>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</si>
  <si>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</si>
  <si>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</si>
  <si>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</si>
  <si>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</si>
  <si>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</si>
  <si>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</si>
  <si>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</si>
  <si>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</si>
  <si>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</si>
  <si>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</si>
  <si>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</si>
  <si>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</si>
  <si>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</si>
  <si>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</si>
  <si>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</si>
  <si>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</si>
  <si>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</si>
  <si>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</si>
  <si>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</si>
  <si>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</si>
  <si>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</si>
  <si>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</si>
  <si>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</si>
  <si>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</si>
  <si>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</si>
  <si>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</si>
  <si>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</si>
  <si>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</si>
  <si>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</si>
  <si>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</si>
  <si>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</si>
  <si>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</si>
  <si>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</si>
  <si>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</si>
  <si>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</si>
  <si>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</si>
  <si>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</si>
  <si>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</si>
  <si>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</si>
  <si>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</si>
  <si>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</si>
  <si>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</si>
  <si>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</si>
  <si>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</si>
  <si>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</si>
  <si>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</si>
  <si>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</si>
  <si>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</si>
  <si>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</si>
  <si>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</si>
  <si>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</si>
  <si>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</si>
  <si>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</si>
  <si>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</si>
  <si>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</si>
  <si>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</si>
  <si>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</si>
  <si>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</si>
  <si>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</si>
  <si>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</si>
  <si>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</si>
  <si>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</si>
  <si>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</si>
  <si>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</si>
  <si>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</si>
  <si>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</si>
  <si>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</si>
  <si>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</si>
  <si>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</si>
  <si>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</si>
  <si>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</si>
  <si>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</si>
  <si>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</si>
  <si>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</si>
  <si>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</si>
  <si>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</si>
  <si>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</si>
  <si>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</si>
  <si>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</si>
  <si>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</si>
  <si>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</si>
  <si>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</si>
  <si>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</si>
  <si>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</si>
  <si>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</si>
  <si>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</si>
  <si>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</si>
  <si>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</si>
  <si>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</si>
  <si>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</si>
  <si>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</si>
  <si>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</si>
  <si>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</si>
  <si>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</si>
  <si>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</si>
  <si>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</si>
  <si>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</si>
  <si>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</si>
  <si>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</si>
  <si>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</si>
  <si>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</si>
  <si>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</si>
  <si>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</si>
  <si>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</si>
  <si>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</si>
  <si>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</si>
  <si>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</si>
  <si>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</si>
  <si>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</si>
  <si>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</si>
  <si>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</si>
  <si>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</si>
  <si>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</si>
  <si>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</si>
  <si>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</si>
  <si>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</si>
  <si>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</si>
  <si>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</si>
  <si>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</si>
  <si>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</si>
  <si>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</si>
  <si>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</si>
  <si>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</si>
  <si>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</si>
  <si>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</si>
  <si>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</si>
  <si>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</si>
  <si>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</si>
  <si>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</si>
  <si>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</si>
  <si>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</si>
  <si>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</si>
  <si>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</si>
  <si>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</si>
  <si>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</si>
  <si>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</si>
  <si>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</si>
  <si>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</si>
  <si>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</si>
  <si>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</si>
  <si>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</si>
  <si>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</si>
  <si>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</si>
  <si>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</si>
  <si>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</si>
  <si>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</si>
  <si>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</si>
  <si>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</si>
  <si>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</si>
  <si>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</si>
  <si>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</si>
  <si>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</si>
  <si>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</si>
  <si>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</si>
  <si>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</si>
  <si>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</si>
  <si>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</si>
  <si>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</si>
  <si>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</si>
  <si>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</si>
  <si>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</si>
  <si>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</si>
  <si>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</si>
  <si>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</si>
  <si>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</si>
  <si>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</si>
  <si>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</si>
  <si>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</si>
  <si>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</si>
  <si>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</si>
  <si>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</si>
  <si>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</si>
  <si>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</si>
  <si>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</si>
  <si>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</si>
  <si>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</si>
  <si>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</si>
  <si>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</si>
  <si>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</si>
  <si>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</si>
  <si>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</si>
  <si>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</si>
  <si>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</si>
  <si>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</si>
  <si>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</si>
  <si>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</si>
  <si>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</si>
  <si>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</si>
  <si>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</si>
  <si>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</si>
  <si>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</si>
  <si>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</si>
  <si>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</si>
  <si>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</si>
  <si>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</si>
  <si>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</si>
  <si>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</si>
  <si>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</si>
  <si>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</si>
  <si>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</si>
  <si>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</si>
  <si>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</si>
  <si>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</si>
  <si>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</si>
  <si>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</si>
  <si>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</si>
  <si>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</si>
  <si>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</si>
  <si>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</si>
  <si>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</si>
  <si>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</si>
  <si>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</si>
  <si>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</si>
  <si>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</si>
  <si>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</si>
  <si>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</si>
  <si>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</si>
  <si>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</si>
  <si>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</si>
  <si>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</si>
  <si>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</si>
  <si>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</si>
  <si>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</si>
  <si>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</si>
  <si>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</si>
  <si>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</si>
  <si>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</si>
  <si>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</si>
  <si>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</si>
  <si>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</si>
  <si>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</si>
  <si>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</si>
  <si>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</si>
  <si>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</si>
  <si>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</si>
  <si>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</si>
  <si>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</si>
  <si>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</si>
  <si>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</si>
  <si>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</si>
  <si>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</si>
  <si>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</si>
  <si>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</si>
  <si>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</si>
  <si>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</si>
  <si>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</si>
  <si>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</si>
  <si>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</si>
  <si>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</si>
  <si>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</si>
  <si>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</si>
  <si>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</si>
  <si>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</si>
  <si>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</si>
  <si>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</si>
  <si>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</si>
  <si>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</si>
  <si>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</si>
  <si>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</si>
  <si>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</si>
  <si>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</si>
  <si>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</si>
  <si>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</si>
  <si>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</si>
  <si>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</si>
  <si>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</si>
  <si>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</si>
  <si>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</si>
  <si>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</si>
  <si>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</si>
  <si>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</si>
  <si>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</si>
  <si>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</si>
  <si>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</si>
  <si>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</si>
  <si>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</si>
  <si>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</si>
  <si>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</si>
  <si>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</si>
  <si>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</si>
  <si>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</si>
  <si>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</si>
  <si>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</si>
  <si>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</si>
  <si>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</si>
  <si>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</si>
  <si>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</si>
  <si>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</si>
  <si>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</si>
  <si>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</si>
  <si>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</si>
  <si>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</si>
  <si>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</si>
  <si>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</si>
  <si>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</si>
  <si>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</si>
  <si>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</si>
  <si>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</si>
  <si>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</si>
  <si>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</si>
  <si>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</si>
  <si>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</si>
  <si>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</si>
  <si>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</si>
  <si>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</si>
  <si>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</si>
  <si>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</si>
  <si>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</si>
  <si>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</si>
  <si>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</si>
  <si>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</si>
  <si>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</si>
  <si>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</si>
  <si>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</si>
  <si>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</si>
  <si>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</si>
  <si>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</si>
  <si>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</si>
  <si>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</si>
  <si>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</si>
  <si>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</si>
  <si>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</si>
  <si>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</si>
  <si>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</si>
  <si>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</si>
  <si>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</si>
  <si>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</si>
  <si>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</si>
  <si>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</si>
  <si>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</si>
  <si>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</si>
  <si>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</si>
  <si>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</si>
  <si>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</si>
  <si>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</si>
  <si>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</si>
  <si>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</si>
  <si>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</si>
  <si>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</si>
  <si>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</si>
  <si>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</si>
  <si>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</si>
  <si>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</si>
  <si>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</si>
  <si>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</si>
  <si>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</si>
  <si>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</si>
  <si>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</si>
  <si>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</si>
  <si>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</si>
  <si>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</si>
  <si>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</si>
  <si>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</si>
  <si>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</si>
  <si>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</si>
  <si>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</si>
  <si>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</si>
  <si>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</si>
  <si>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</si>
  <si>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</si>
  <si>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</si>
  <si>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</si>
  <si>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</si>
  <si>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</si>
  <si>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</si>
  <si>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</si>
  <si>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</si>
  <si>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</si>
  <si>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</si>
  <si>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</si>
  <si>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</si>
  <si>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</si>
  <si>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</si>
  <si>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</si>
  <si>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</si>
  <si>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</si>
  <si>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</si>
  <si>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</si>
  <si>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</si>
  <si>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</si>
  <si>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</si>
  <si>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</si>
  <si>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</si>
  <si>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</si>
  <si>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</si>
  <si>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</si>
  <si>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</si>
  <si>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</si>
  <si>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</si>
  <si>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</si>
  <si>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</si>
  <si>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</si>
  <si>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</si>
  <si>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</si>
  <si>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</si>
  <si>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</si>
  <si>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</si>
  <si>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</si>
  <si>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</si>
  <si>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</si>
  <si>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</si>
  <si>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</si>
  <si>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</si>
  <si>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</si>
  <si>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</si>
  <si>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</si>
  <si>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</si>
  <si>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</si>
  <si>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</si>
  <si>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</si>
  <si>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</si>
  <si>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</si>
  <si>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</si>
  <si>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</si>
  <si>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</si>
  <si>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</si>
  <si>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</si>
  <si>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</si>
  <si>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</si>
  <si>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</si>
  <si>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</si>
  <si>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</si>
  <si>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</si>
  <si>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</si>
  <si>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</si>
  <si>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</si>
  <si>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</si>
  <si>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</si>
  <si>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</si>
  <si>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</si>
  <si>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</si>
  <si>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</si>
  <si>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</si>
  <si>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</si>
  <si>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</si>
  <si>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</si>
  <si>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</si>
  <si>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</si>
  <si>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</si>
  <si>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</si>
  <si>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</si>
  <si>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</si>
  <si>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</si>
  <si>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</si>
  <si>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</si>
  <si>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</si>
  <si>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</si>
  <si>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</si>
  <si>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</si>
  <si>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</si>
  <si>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</si>
  <si>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</si>
  <si>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</si>
  <si>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</si>
  <si>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</si>
  <si>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</si>
  <si>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</si>
  <si>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</si>
  <si>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</si>
  <si>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</si>
  <si>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</si>
  <si>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</si>
  <si>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</si>
  <si>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</si>
  <si>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</si>
  <si>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</si>
  <si>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</si>
  <si>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</si>
  <si>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</si>
  <si>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</si>
  <si>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</si>
  <si>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</si>
  <si>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</si>
  <si>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</si>
  <si>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</si>
  <si>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</si>
  <si>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</si>
  <si>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</si>
  <si>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</si>
  <si>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</si>
  <si>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</si>
  <si>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</si>
  <si>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</si>
  <si>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</si>
  <si>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</si>
  <si>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</si>
  <si>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</si>
  <si>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</si>
  <si>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</si>
  <si>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</si>
  <si>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</si>
  <si>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</si>
  <si>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</si>
  <si>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</si>
  <si>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</si>
  <si>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</si>
  <si>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</si>
  <si>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</si>
  <si>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</si>
  <si>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</si>
  <si>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</si>
  <si>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</si>
  <si>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</si>
  <si>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</si>
  <si>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</si>
  <si>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</si>
  <si>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</si>
  <si>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</si>
  <si>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</si>
  <si>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</si>
  <si>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</si>
  <si>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</si>
  <si>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</si>
  <si>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</si>
  <si>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</si>
  <si>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</si>
  <si>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</si>
  <si>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</si>
  <si>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</si>
  <si>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</si>
  <si>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</si>
  <si>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</si>
  <si>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</si>
  <si>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</si>
  <si>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</si>
  <si>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</si>
  <si>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</si>
  <si>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</si>
  <si>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</si>
  <si>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</si>
  <si>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</si>
  <si>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</si>
  <si>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</si>
  <si>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</si>
  <si>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</si>
  <si>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</si>
  <si>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</si>
  <si>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</si>
  <si>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</si>
  <si>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</si>
  <si>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</si>
  <si>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</si>
  <si>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</si>
  <si>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</si>
  <si>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</si>
  <si>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</si>
  <si>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</si>
  <si>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</si>
  <si>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</si>
  <si>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</si>
  <si>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</si>
  <si>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</si>
  <si>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</si>
  <si>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</si>
  <si>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</si>
  <si>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</si>
  <si>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</si>
  <si>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</si>
  <si>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</si>
  <si>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</si>
  <si>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</si>
  <si>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</si>
  <si>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</si>
  <si>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</si>
  <si>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</si>
  <si>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</si>
  <si>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</si>
  <si>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</si>
  <si>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</si>
  <si>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</si>
  <si>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</si>
  <si>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</si>
  <si>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</si>
  <si>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</si>
  <si>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</si>
  <si>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</si>
  <si>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</si>
  <si>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</si>
  <si>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</si>
  <si>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</si>
  <si>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</si>
  <si>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</si>
  <si>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</si>
  <si>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</si>
  <si>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</si>
  <si>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</si>
  <si>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</si>
  <si>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</si>
  <si>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</si>
  <si>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</si>
  <si>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</si>
  <si>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</si>
  <si>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</si>
  <si>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</si>
  <si>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</si>
  <si>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</si>
  <si>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</si>
  <si>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</si>
  <si>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</si>
  <si>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</si>
  <si>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</si>
  <si>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</si>
  <si>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</si>
  <si>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</si>
  <si>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</si>
  <si>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</si>
  <si>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</si>
  <si>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</si>
  <si>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</si>
  <si>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</si>
  <si>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</si>
  <si>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</si>
  <si>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</si>
  <si>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</si>
  <si>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</si>
  <si>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</si>
  <si>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</si>
  <si>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</si>
  <si>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</si>
  <si>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</si>
  <si>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</si>
  <si>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</si>
  <si>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</si>
  <si>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</si>
  <si>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</si>
  <si>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</si>
  <si>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</si>
  <si>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</si>
  <si>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</si>
  <si>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</si>
  <si>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</si>
  <si>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</si>
  <si>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</si>
  <si>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</si>
  <si>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</si>
  <si>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</si>
  <si>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</si>
  <si>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</si>
  <si>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</si>
  <si>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</si>
  <si>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</si>
  <si>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</si>
  <si>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</si>
  <si>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</si>
  <si>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</si>
  <si>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</si>
  <si>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</si>
  <si>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</si>
  <si>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</si>
  <si>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</si>
  <si>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</si>
  <si>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</si>
  <si>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</si>
  <si>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</si>
  <si>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</si>
  <si>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</si>
  <si>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</si>
  <si>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</si>
  <si>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</si>
  <si>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</si>
  <si>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</si>
  <si>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</si>
  <si>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</si>
  <si>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</si>
  <si>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</si>
  <si>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</si>
  <si>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</si>
  <si>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</si>
  <si>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</si>
  <si>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</si>
  <si>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</si>
  <si>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</si>
  <si>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</si>
  <si>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</si>
  <si>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</si>
  <si>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</si>
  <si>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</si>
  <si>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</si>
  <si>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</si>
  <si>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</si>
  <si>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</si>
  <si>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</si>
  <si>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</si>
  <si>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</si>
  <si>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</si>
  <si>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</si>
  <si>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</si>
  <si>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</si>
  <si>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</si>
  <si>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</si>
  <si>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</si>
  <si>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</si>
  <si>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</si>
  <si>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</si>
  <si>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</si>
  <si>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</si>
  <si>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</si>
  <si>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</si>
  <si>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</si>
  <si>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</si>
  <si>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</si>
  <si>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</si>
  <si>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</si>
  <si>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</si>
  <si>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</si>
  <si>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</si>
  <si>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</si>
  <si>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</si>
  <si>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</si>
  <si>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</si>
  <si>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</si>
  <si>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</si>
  <si>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</si>
  <si>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</si>
  <si>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</si>
  <si>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</si>
  <si>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</si>
  <si>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</si>
  <si>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</si>
  <si>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</si>
  <si>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</si>
  <si>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</si>
  <si>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</si>
  <si>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</si>
  <si>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</si>
  <si>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</si>
  <si>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</si>
  <si>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</si>
  <si>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</si>
  <si>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</si>
  <si>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</si>
  <si>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</si>
  <si>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</si>
  <si>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</si>
  <si>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</si>
  <si>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</si>
  <si>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</si>
  <si>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</si>
  <si>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</si>
  <si>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</si>
  <si>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</si>
  <si>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</si>
  <si>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</si>
  <si>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</si>
  <si>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</si>
  <si>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</si>
  <si>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</si>
  <si>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</si>
  <si>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</si>
  <si>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</si>
  <si>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</si>
  <si>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</si>
  <si>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</si>
  <si>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</si>
  <si>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</si>
  <si>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</si>
  <si>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</si>
  <si>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</si>
  <si>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</si>
  <si>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</si>
  <si>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</si>
  <si>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</si>
  <si>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</si>
  <si>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</si>
  <si>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</si>
  <si>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</si>
  <si>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</si>
  <si>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</si>
  <si>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</si>
  <si>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</si>
  <si>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</si>
  <si>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</si>
  <si>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</si>
  <si>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</si>
  <si>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</si>
  <si>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</si>
  <si>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</si>
  <si>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</si>
  <si>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</si>
  <si>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</si>
  <si>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</si>
  <si>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</si>
  <si>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</si>
  <si>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</si>
  <si>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</si>
  <si>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</si>
  <si>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</si>
  <si>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</si>
  <si>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</si>
  <si>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</si>
  <si>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</si>
  <si>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</si>
  <si>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</si>
  <si>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</si>
  <si>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</si>
  <si>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</si>
  <si>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</si>
  <si>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</si>
  <si>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</si>
  <si>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</si>
  <si>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</si>
  <si>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</si>
  <si>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</si>
  <si>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</si>
  <si>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</si>
  <si>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</si>
  <si>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</si>
  <si>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</si>
  <si>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</si>
  <si>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</si>
  <si>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</si>
  <si>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</si>
  <si>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</si>
  <si>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</si>
  <si>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</si>
  <si>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</si>
  <si>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</si>
  <si>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</si>
  <si>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</si>
  <si>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</si>
  <si>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</si>
  <si>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</si>
  <si>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</si>
  <si>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</si>
  <si>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</si>
  <si>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</si>
  <si>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</si>
  <si>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</si>
  <si>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</si>
  <si>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</si>
  <si>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</si>
  <si>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</si>
  <si>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</si>
  <si>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</si>
  <si>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</si>
  <si>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</si>
  <si>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</si>
  <si>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</si>
  <si>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</si>
  <si>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</si>
  <si>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</si>
  <si>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</si>
  <si>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</si>
  <si>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</si>
  <si>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</si>
  <si>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</si>
  <si>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</si>
  <si>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</si>
  <si>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</si>
  <si>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</si>
  <si>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</si>
  <si>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</si>
  <si>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</si>
  <si>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</si>
  <si>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</si>
  <si>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</si>
  <si>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</si>
  <si>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</si>
  <si>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</si>
  <si>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</si>
  <si>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</si>
  <si>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</si>
  <si>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</si>
  <si>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</si>
  <si>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</si>
  <si>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</si>
  <si>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</si>
  <si>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</si>
  <si>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</si>
  <si>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</si>
  <si>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</si>
  <si>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</si>
  <si>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</si>
  <si>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</si>
  <si>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</si>
  <si>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</si>
  <si>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</si>
  <si>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</si>
  <si>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</si>
  <si>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</si>
  <si>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</si>
  <si>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</si>
  <si>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</si>
  <si>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</si>
  <si>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</si>
  <si>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</si>
  <si>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</si>
  <si>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</si>
  <si>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</si>
  <si>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</si>
  <si>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</si>
  <si>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</si>
  <si>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</si>
  <si>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</si>
  <si>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</si>
  <si>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</si>
  <si>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</si>
  <si>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</si>
  <si>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</si>
  <si>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</si>
  <si>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</si>
  <si>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</si>
  <si>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</si>
  <si>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</si>
  <si>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</si>
  <si>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</si>
  <si>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</si>
  <si>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</si>
  <si>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</si>
  <si>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</si>
  <si>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</si>
  <si>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</si>
  <si>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</si>
  <si>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</si>
  <si>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</si>
  <si>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</si>
  <si>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</si>
  <si>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</si>
  <si>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</si>
  <si>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</si>
  <si>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</si>
  <si>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</si>
  <si>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</si>
  <si>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</si>
  <si>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</si>
  <si>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</si>
  <si>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</si>
  <si>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</si>
  <si>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</si>
  <si>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</si>
  <si>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</si>
  <si>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</si>
  <si>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</si>
  <si>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</si>
  <si>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</si>
  <si>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</si>
  <si>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</si>
  <si>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</si>
  <si>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</si>
  <si>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</si>
  <si>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</si>
  <si>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</si>
  <si>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</si>
  <si>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</si>
  <si>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</si>
  <si>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</si>
  <si>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</si>
  <si>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</si>
  <si>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</si>
  <si>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</si>
  <si>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</si>
  <si>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</si>
  <si>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</si>
  <si>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</si>
  <si>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</si>
  <si>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</si>
  <si>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</si>
  <si>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</si>
  <si>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</si>
  <si>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</si>
  <si>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</si>
  <si>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</si>
  <si>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</si>
  <si>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</si>
  <si>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</si>
  <si>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</si>
  <si>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</si>
  <si>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</si>
  <si>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</si>
  <si>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</si>
  <si>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</si>
  <si>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</si>
  <si>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</si>
  <si>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</si>
  <si>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</si>
  <si>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</si>
  <si>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</si>
  <si>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</si>
  <si>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</si>
  <si>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</si>
  <si>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</si>
  <si>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</si>
  <si>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</si>
  <si>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</si>
  <si>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</si>
  <si>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</si>
  <si>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</si>
  <si>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</si>
  <si>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</si>
  <si>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</si>
  <si>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</si>
  <si>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</si>
  <si>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</si>
  <si>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</si>
  <si>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</si>
  <si>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</si>
  <si>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</si>
  <si>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</si>
  <si>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</si>
  <si>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</si>
  <si>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</si>
  <si>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</si>
  <si>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</si>
  <si>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</si>
  <si>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</si>
  <si>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</si>
  <si>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</si>
  <si>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</si>
  <si>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</si>
  <si>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</si>
  <si>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</si>
  <si>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</si>
  <si>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</si>
  <si>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</si>
  <si>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</si>
  <si>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</si>
  <si>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</si>
  <si>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</si>
  <si>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</si>
  <si>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</si>
  <si>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</si>
  <si>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</si>
  <si>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</si>
  <si>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</si>
  <si>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</si>
  <si>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</si>
  <si>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</si>
  <si>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</si>
  <si>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</si>
  <si>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</si>
  <si>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</si>
  <si>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</si>
  <si>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</si>
  <si>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</si>
  <si>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</si>
  <si>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</si>
  <si>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</si>
  <si>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</si>
  <si>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</si>
  <si>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</si>
  <si>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</si>
  <si>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</si>
  <si>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</si>
  <si>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</si>
  <si>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</si>
  <si>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</si>
  <si>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</si>
  <si>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</si>
  <si>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</si>
  <si>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</si>
  <si>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</si>
  <si>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</si>
  <si>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</si>
  <si>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</si>
  <si>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</si>
  <si>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</si>
  <si>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</si>
  <si>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</si>
  <si>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</si>
  <si>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</si>
  <si>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</si>
  <si>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</si>
  <si>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</si>
  <si>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</si>
  <si>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</si>
  <si>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</si>
  <si>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</si>
  <si>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</si>
  <si>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</si>
  <si>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</si>
  <si>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</si>
  <si>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</si>
  <si>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</si>
  <si>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</si>
  <si>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</si>
  <si>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</si>
  <si>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</si>
  <si>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</si>
  <si>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</si>
  <si>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</si>
  <si>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</si>
  <si>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</si>
  <si>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</si>
  <si>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</si>
  <si>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</si>
  <si>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</si>
  <si>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</si>
  <si>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</si>
  <si>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</si>
  <si>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</si>
  <si>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</si>
  <si>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</si>
  <si>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</si>
  <si>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</si>
  <si>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</si>
  <si>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</si>
  <si>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</si>
  <si>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</si>
  <si>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</si>
  <si>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</si>
  <si>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</si>
  <si>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</si>
  <si>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</si>
  <si>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</si>
  <si>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</si>
  <si>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</si>
  <si>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</si>
  <si>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</si>
  <si>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</si>
  <si>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</si>
  <si>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</si>
  <si>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</si>
  <si>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</si>
  <si>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</si>
  <si>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</si>
  <si>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</si>
  <si>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</si>
  <si>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</si>
  <si>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</si>
  <si>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</si>
  <si>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</si>
  <si>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</si>
  <si>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</si>
  <si>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</si>
  <si>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</si>
  <si>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</si>
  <si>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</si>
  <si>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</si>
  <si>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</si>
  <si>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</si>
  <si>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</si>
  <si>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</si>
  <si>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</si>
  <si>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</si>
  <si>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</si>
  <si>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</si>
  <si>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</si>
  <si>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</si>
  <si>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</si>
  <si>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</si>
  <si>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</si>
  <si>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</si>
  <si>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</si>
  <si>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</si>
  <si>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</si>
  <si>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</si>
  <si>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</si>
  <si>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</si>
  <si>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</si>
  <si>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</si>
  <si>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</si>
  <si>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</si>
  <si>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</si>
  <si>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</si>
  <si>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</si>
  <si>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</si>
  <si>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</si>
  <si>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</si>
  <si>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</si>
  <si>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</si>
  <si>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</si>
  <si>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</si>
  <si>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</si>
  <si>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</si>
  <si>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</si>
  <si>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</si>
  <si>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</si>
  <si>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</si>
  <si>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</si>
  <si>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</si>
  <si>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</si>
  <si>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</si>
  <si>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</si>
  <si>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</si>
  <si>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</si>
  <si>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</si>
  <si>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</si>
  <si>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</si>
  <si>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</si>
  <si>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</si>
  <si>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</si>
  <si>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</si>
  <si>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</si>
  <si>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</si>
  <si>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</si>
  <si>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</si>
  <si>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</si>
  <si>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</si>
  <si>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</si>
  <si>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</si>
  <si>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</si>
  <si>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</si>
  <si>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</si>
  <si>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</si>
  <si>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</si>
  <si>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</si>
  <si>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</si>
  <si>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</si>
  <si>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</si>
  <si>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</si>
  <si>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</si>
  <si>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</si>
  <si>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</si>
  <si>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</si>
  <si>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</si>
  <si>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</si>
  <si>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</si>
  <si>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</si>
  <si>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</si>
  <si>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</si>
  <si>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</si>
  <si>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</si>
  <si>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</si>
  <si>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</si>
  <si>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</si>
  <si>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</si>
  <si>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</si>
  <si>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</si>
  <si>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</si>
  <si>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</si>
  <si>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</si>
  <si>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</si>
  <si>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</si>
  <si>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</si>
  <si>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</si>
  <si>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</si>
  <si>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</si>
  <si>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</si>
  <si>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</si>
  <si>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</si>
  <si>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</si>
  <si>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</si>
  <si>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</si>
  <si>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</si>
  <si>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</si>
  <si>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</si>
  <si>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</si>
  <si>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</si>
  <si>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</si>
  <si>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</si>
  <si>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</si>
  <si>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</si>
  <si>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</si>
  <si>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</si>
  <si>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</si>
  <si>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</si>
  <si>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</si>
  <si>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</si>
  <si>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</si>
  <si>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</si>
  <si>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</si>
  <si>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</si>
  <si>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</si>
  <si>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</si>
  <si>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</si>
  <si>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</si>
  <si>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</si>
  <si>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</si>
  <si>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</si>
  <si>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</si>
  <si>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</si>
  <si>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</si>
  <si>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</si>
  <si>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</si>
  <si>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</si>
  <si>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</si>
  <si>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</si>
  <si>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</si>
  <si>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</si>
  <si>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</si>
  <si>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</si>
  <si>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</si>
  <si>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</si>
  <si>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</si>
  <si>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</si>
  <si>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</si>
  <si>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</si>
  <si>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</si>
  <si>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</si>
  <si>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</si>
  <si>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</si>
  <si>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</si>
  <si>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</si>
  <si>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</si>
  <si>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</si>
  <si>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</si>
  <si>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</si>
  <si>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</si>
  <si>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</si>
  <si>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</si>
  <si>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</si>
  <si>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</si>
  <si>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</si>
  <si>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</si>
  <si>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</si>
  <si>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</si>
  <si>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</si>
  <si>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</si>
  <si>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</si>
  <si>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</si>
  <si>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</si>
  <si>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</si>
  <si>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</si>
  <si>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</si>
  <si>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</si>
  <si>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</si>
  <si>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</si>
  <si>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</si>
  <si>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</si>
  <si>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</si>
  <si>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</si>
  <si>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</si>
  <si>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</si>
  <si>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</si>
  <si>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</si>
  <si>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</si>
  <si>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</si>
  <si>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</si>
  <si>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</si>
  <si>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</si>
  <si>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</si>
  <si>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</si>
  <si>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</si>
  <si>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</si>
  <si>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</si>
  <si>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</si>
  <si>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</si>
  <si>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</si>
  <si>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</si>
  <si>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</si>
  <si>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</si>
  <si>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</si>
  <si>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</si>
  <si>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</si>
  <si>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</si>
  <si>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</si>
  <si>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</si>
  <si>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</si>
  <si>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</si>
  <si>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</si>
  <si>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</si>
  <si>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</si>
  <si>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</si>
  <si>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</si>
  <si>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</si>
  <si>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</si>
  <si>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</si>
  <si>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</si>
  <si>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</si>
  <si>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</si>
  <si>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</si>
  <si>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</si>
  <si>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</si>
  <si>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</si>
  <si>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</si>
  <si>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</si>
  <si>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</si>
  <si>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</si>
  <si>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</si>
  <si>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</si>
  <si>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</si>
  <si>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</si>
  <si>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</si>
  <si>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</si>
  <si>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</si>
  <si>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</si>
  <si>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</si>
  <si>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</si>
  <si>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</si>
  <si>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</si>
  <si>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</si>
  <si>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</si>
  <si>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</si>
  <si>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</si>
  <si>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</si>
  <si>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</si>
  <si>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</si>
  <si>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</si>
  <si>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</si>
  <si>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</si>
  <si>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</si>
  <si>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</si>
  <si>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</si>
  <si>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</si>
  <si>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</si>
  <si>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</si>
  <si>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</si>
  <si>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</si>
  <si>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</si>
  <si>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</si>
  <si>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</si>
  <si>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</si>
  <si>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</si>
  <si>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</si>
  <si>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</si>
  <si>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</si>
  <si>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</si>
  <si>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</si>
  <si>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</si>
  <si>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</si>
  <si>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</si>
  <si>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</si>
  <si>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</si>
  <si>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</si>
  <si>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</si>
  <si>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</si>
  <si>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</si>
  <si>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</si>
  <si>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</si>
  <si>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</si>
  <si>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</si>
  <si>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</si>
  <si>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</si>
  <si>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</si>
  <si>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</si>
  <si>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</si>
  <si>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</si>
  <si>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</si>
  <si>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</si>
  <si>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</si>
  <si>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</si>
  <si>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</si>
  <si>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</si>
  <si>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</si>
  <si>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</si>
  <si>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</si>
  <si>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</si>
  <si>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</si>
  <si>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</si>
  <si>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</si>
  <si>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</si>
  <si>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</si>
  <si>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</si>
  <si>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</si>
  <si>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</si>
  <si>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</si>
  <si>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</si>
  <si>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</si>
  <si>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</si>
  <si>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</si>
  <si>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</si>
  <si>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</si>
  <si>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</si>
  <si>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</si>
  <si>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</si>
  <si>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</si>
  <si>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</si>
  <si>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</si>
  <si>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</si>
  <si>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</si>
  <si>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</si>
  <si>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</si>
  <si>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</si>
  <si>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</si>
  <si>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</si>
  <si>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</si>
  <si>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</si>
  <si>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</si>
  <si>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</si>
  <si>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</si>
  <si>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</si>
  <si>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</si>
  <si>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</si>
  <si>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</si>
  <si>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</si>
  <si>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</si>
  <si>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</si>
  <si>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</si>
  <si>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</si>
  <si>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</si>
  <si>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</si>
  <si>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</si>
  <si>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</si>
  <si>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</si>
  <si>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</si>
  <si>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</si>
  <si>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</si>
  <si>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</si>
  <si>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</si>
  <si>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</si>
  <si>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</si>
  <si>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</si>
  <si>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</si>
  <si>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</si>
  <si>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</si>
  <si>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</si>
  <si>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</si>
  <si>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</si>
  <si>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</si>
  <si>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</si>
  <si>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</si>
  <si>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</si>
  <si>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</si>
  <si>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</si>
  <si>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</si>
  <si>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</si>
  <si>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</si>
  <si>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</si>
  <si>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</si>
  <si>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</si>
  <si>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</si>
  <si>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</si>
  <si>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</si>
  <si>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</si>
  <si>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</si>
  <si>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</si>
  <si>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</si>
  <si>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</si>
  <si>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</si>
  <si>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</si>
  <si>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</si>
  <si>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</si>
  <si>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</si>
  <si>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</si>
  <si>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</si>
  <si>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</si>
  <si>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</si>
  <si>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</si>
  <si>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</si>
  <si>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</si>
  <si>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</si>
  <si>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</si>
  <si>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</si>
  <si>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</si>
  <si>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</si>
  <si>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</si>
  <si>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</si>
  <si>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</si>
  <si>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</si>
  <si>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</si>
  <si>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</si>
  <si>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</si>
  <si>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</si>
  <si>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</si>
  <si>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</si>
  <si>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</si>
  <si>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</si>
  <si>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</si>
  <si>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</si>
  <si>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</si>
  <si>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</si>
  <si>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</si>
  <si>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</si>
  <si>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</si>
  <si>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</si>
  <si>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</si>
  <si>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</si>
  <si>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</si>
  <si>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</si>
  <si>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</si>
  <si>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</si>
  <si>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</si>
  <si>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</si>
  <si>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</si>
  <si>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</si>
  <si>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</si>
  <si>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</si>
  <si>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</si>
  <si>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</si>
  <si>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</si>
  <si>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</si>
  <si>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</si>
  <si>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</si>
  <si>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</si>
  <si>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</si>
  <si>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</si>
  <si>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</si>
  <si>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</si>
  <si>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</si>
  <si>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</si>
  <si>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</si>
  <si>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</si>
  <si>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</si>
  <si>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</si>
  <si>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</si>
  <si>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</si>
  <si>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</si>
  <si>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</si>
  <si>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</si>
  <si>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</si>
  <si>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</si>
  <si>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</si>
  <si>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</si>
  <si>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</si>
  <si>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</si>
  <si>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</si>
  <si>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</si>
  <si>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</si>
  <si>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</si>
  <si>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</si>
  <si>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</si>
  <si>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</si>
  <si>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</si>
  <si>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</si>
  <si>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</si>
  <si>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</si>
  <si>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</si>
  <si>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</si>
  <si>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</si>
  <si>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</si>
  <si>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</si>
  <si>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</si>
  <si>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</si>
  <si>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</si>
  <si>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</si>
  <si>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</si>
  <si>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</si>
  <si>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</si>
  <si>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</si>
  <si>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</si>
  <si>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</si>
  <si>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</si>
  <si>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</si>
  <si>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</si>
  <si>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</si>
  <si>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</si>
  <si>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</si>
  <si>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</si>
  <si>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</si>
  <si>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</si>
  <si>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</si>
  <si>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</si>
  <si>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</si>
  <si>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</si>
  <si>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</si>
  <si>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</si>
  <si>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</si>
  <si>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</si>
  <si>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</si>
  <si>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</si>
  <si>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</si>
  <si>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</si>
  <si>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</si>
  <si>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</si>
  <si>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</si>
  <si>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</si>
  <si>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</si>
  <si>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</si>
  <si>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</si>
  <si>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</si>
  <si>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</si>
  <si>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</si>
  <si>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</si>
  <si>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</si>
  <si>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</si>
  <si>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</si>
  <si>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</si>
  <si>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</si>
  <si>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</si>
  <si>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</si>
  <si>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</si>
  <si>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</si>
  <si>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</si>
  <si>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</si>
  <si>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</si>
  <si>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</si>
  <si>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</si>
  <si>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</si>
  <si>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</si>
  <si>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</si>
  <si>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</si>
  <si>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</si>
  <si>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</si>
  <si>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</si>
  <si>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</si>
  <si>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</si>
  <si>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</si>
  <si>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</si>
  <si>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</si>
  <si>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</si>
  <si>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</si>
  <si>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</si>
  <si>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</si>
  <si>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</si>
  <si>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</si>
  <si>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</si>
  <si>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</si>
  <si>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</si>
  <si>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</si>
  <si>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</si>
  <si>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</si>
  <si>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</si>
  <si>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</si>
  <si>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</si>
  <si>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</si>
  <si>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</si>
  <si>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</si>
  <si>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</si>
  <si>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</si>
  <si>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</si>
  <si>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</si>
  <si>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</si>
  <si>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</si>
  <si>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</si>
  <si>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</si>
  <si>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</si>
  <si>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</si>
  <si>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</si>
  <si>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</si>
  <si>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</si>
  <si>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</si>
  <si>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</si>
  <si>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</si>
  <si>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</si>
  <si>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</si>
  <si>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</si>
  <si>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</si>
  <si>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</si>
  <si>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</si>
  <si>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</si>
  <si>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</si>
  <si>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</si>
  <si>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</si>
  <si>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</si>
  <si>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</si>
  <si>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</si>
  <si>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</si>
  <si>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</si>
  <si>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</si>
  <si>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</si>
  <si>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</si>
  <si>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</si>
  <si>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</si>
  <si>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</si>
  <si>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</si>
  <si>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</si>
  <si>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</si>
  <si>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</si>
  <si>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</si>
  <si>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</si>
  <si>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</si>
  <si>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</si>
  <si>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</si>
  <si>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</si>
  <si>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</si>
  <si>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</si>
  <si>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</si>
  <si>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</si>
  <si>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</si>
  <si>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</si>
  <si>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</si>
  <si>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</si>
  <si>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</si>
  <si>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</si>
  <si>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</si>
  <si>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</si>
  <si>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</si>
  <si>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</si>
  <si>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</si>
  <si>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</si>
  <si>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</si>
  <si>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</si>
  <si>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</si>
  <si>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</si>
  <si>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</si>
  <si>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</si>
  <si>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</si>
  <si>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</si>
  <si>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</si>
  <si>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</si>
  <si>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</si>
  <si>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</si>
  <si>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</si>
  <si>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</si>
  <si>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</si>
  <si>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</si>
  <si>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</si>
  <si>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</si>
  <si>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</si>
  <si>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</si>
  <si>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</si>
  <si>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</si>
  <si>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</si>
  <si>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</si>
  <si>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</si>
  <si>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</si>
  <si>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</si>
  <si>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</si>
  <si>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</si>
  <si>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</si>
  <si>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</si>
  <si>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</si>
  <si>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</si>
  <si>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</si>
  <si>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</si>
  <si>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</si>
  <si>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</si>
  <si>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</si>
  <si>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</si>
  <si>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</si>
  <si>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</si>
  <si>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</si>
  <si>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</si>
  <si>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</si>
  <si>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</si>
  <si>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</si>
  <si>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</si>
  <si>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</si>
  <si>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</si>
  <si>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</si>
  <si>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</si>
  <si>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</si>
  <si>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</si>
  <si>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</si>
  <si>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</si>
  <si>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</si>
  <si>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</si>
  <si>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</si>
  <si>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</si>
  <si>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</si>
  <si>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</si>
  <si>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</si>
  <si>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</si>
  <si>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</si>
  <si>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</si>
  <si>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</si>
  <si>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</si>
  <si>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</si>
  <si>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</si>
  <si>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</si>
  <si>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</si>
  <si>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</si>
  <si>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</si>
  <si>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</si>
  <si>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</si>
  <si>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</si>
  <si>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</si>
  <si>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</si>
  <si>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</si>
  <si>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</si>
  <si>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</si>
  <si>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</si>
  <si>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</si>
  <si>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</si>
  <si>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</si>
  <si>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</si>
  <si>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</si>
  <si>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</si>
  <si>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</si>
  <si>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</si>
  <si>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</si>
  <si>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</si>
  <si>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</si>
  <si>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</si>
  <si>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</si>
  <si>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</si>
  <si>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</si>
  <si>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</si>
  <si>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</si>
  <si>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</si>
  <si>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</si>
  <si>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</si>
  <si>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</si>
  <si>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</si>
  <si>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</si>
  <si>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</si>
  <si>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</si>
  <si>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</si>
  <si>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</si>
  <si>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</si>
  <si>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</si>
  <si>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</si>
  <si>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</si>
  <si>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</si>
  <si>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</si>
  <si>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</si>
  <si>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</si>
  <si>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</si>
  <si>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</si>
  <si>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</si>
  <si>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</si>
  <si>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</si>
  <si>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</si>
  <si>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</si>
  <si>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</si>
  <si>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</si>
  <si>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</si>
  <si>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</si>
  <si>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</si>
  <si>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</si>
  <si>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</si>
  <si>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</si>
  <si>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</si>
  <si>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</si>
  <si>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</si>
  <si>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</si>
  <si>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</si>
  <si>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</si>
  <si>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</si>
  <si>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</si>
  <si>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</si>
  <si>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</si>
  <si>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</si>
  <si>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</si>
  <si>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</si>
  <si>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</si>
  <si>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</si>
  <si>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</si>
  <si>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</si>
  <si>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</si>
  <si>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</si>
  <si>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</si>
  <si>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</si>
  <si>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</si>
  <si>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</si>
  <si>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</si>
  <si>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</si>
  <si>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</si>
  <si>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</si>
  <si>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</si>
  <si>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</si>
  <si>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</si>
  <si>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</si>
  <si>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</si>
  <si>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</si>
  <si>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</si>
  <si>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</si>
  <si>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</si>
  <si>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</si>
  <si>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</si>
  <si>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</si>
  <si>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</si>
  <si>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</si>
  <si>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</si>
  <si>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</si>
  <si>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</si>
  <si>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</si>
  <si>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</si>
  <si>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</si>
  <si>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</si>
  <si>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</si>
  <si>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</si>
  <si>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</si>
  <si>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</si>
  <si>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</si>
  <si>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</si>
  <si>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</si>
  <si>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</si>
  <si>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</si>
  <si>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</si>
  <si>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</si>
  <si>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</si>
  <si>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</si>
  <si>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</si>
  <si>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</si>
  <si>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</si>
  <si>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</si>
  <si>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</si>
  <si>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</si>
  <si>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</si>
  <si>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</si>
  <si>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</si>
  <si>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</si>
  <si>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</si>
  <si>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</si>
  <si>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</si>
  <si>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</si>
  <si>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</si>
  <si>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</si>
  <si>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</si>
  <si>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</si>
  <si>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</si>
  <si>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</si>
  <si>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</si>
  <si>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</si>
  <si>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</si>
  <si>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</si>
  <si>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</si>
  <si>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</si>
  <si>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</si>
  <si>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</si>
  <si>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</si>
  <si>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</si>
  <si>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</si>
  <si>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</si>
  <si>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</si>
  <si>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</si>
  <si>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</si>
  <si>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</si>
  <si>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</si>
  <si>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</si>
  <si>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</si>
  <si>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</si>
  <si>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</si>
  <si>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</si>
  <si>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</si>
  <si>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</si>
  <si>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</si>
  <si>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</si>
  <si>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</si>
  <si>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</si>
  <si>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</si>
  <si>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</si>
  <si>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</si>
  <si>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</si>
  <si>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</si>
  <si>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</si>
  <si>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</si>
  <si>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</si>
  <si>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</si>
  <si>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</si>
  <si>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</si>
  <si>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</si>
  <si>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</si>
  <si>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</si>
  <si>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</si>
  <si>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</si>
  <si>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</si>
  <si>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</si>
  <si>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</si>
  <si>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</si>
  <si>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</si>
  <si>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</si>
  <si>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</si>
  <si>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</si>
  <si>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</si>
  <si>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</si>
  <si>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</si>
  <si>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</si>
  <si>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</si>
  <si>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</si>
  <si>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</si>
  <si>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</si>
  <si>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</si>
  <si>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</si>
  <si>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</si>
  <si>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</si>
  <si>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</si>
  <si>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</si>
  <si>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</si>
  <si>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</si>
  <si>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</si>
  <si>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</si>
  <si>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</si>
  <si>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</si>
  <si>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</si>
  <si>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</si>
  <si>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</si>
  <si>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</si>
  <si>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</si>
  <si>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</si>
  <si>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</si>
  <si>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</si>
  <si>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</si>
  <si>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</si>
  <si>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</si>
  <si>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</si>
  <si>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</si>
  <si>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</si>
  <si>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</si>
  <si>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</si>
  <si>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</si>
  <si>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</si>
  <si>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</si>
  <si>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</si>
  <si>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</si>
  <si>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</si>
  <si>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</si>
  <si>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</si>
  <si>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</si>
  <si>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</si>
  <si>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</si>
  <si>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</si>
  <si>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</si>
  <si>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</si>
  <si>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</si>
  <si>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</si>
  <si>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</si>
  <si>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</si>
  <si>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</si>
  <si>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</si>
  <si>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</si>
  <si>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</si>
  <si>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</si>
  <si>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</si>
  <si>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</si>
  <si>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</si>
  <si>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</si>
  <si>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</si>
  <si>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</si>
  <si>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</si>
  <si>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</si>
  <si>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</si>
  <si>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</si>
  <si>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</si>
  <si>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</si>
  <si>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</si>
  <si>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</si>
  <si>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</si>
  <si>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</si>
  <si>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</si>
  <si>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</si>
  <si>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</si>
  <si>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</si>
  <si>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</si>
  <si>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</si>
  <si>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</si>
  <si>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</si>
  <si>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</si>
  <si>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</si>
  <si>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</si>
  <si>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</si>
  <si>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</si>
  <si>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</si>
  <si>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</si>
  <si>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</si>
  <si>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</si>
  <si>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</si>
  <si>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</si>
  <si>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</si>
  <si>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</si>
  <si>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</si>
  <si>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</si>
  <si>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</si>
  <si>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</si>
  <si>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</si>
  <si>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</si>
  <si>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</si>
  <si>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</si>
  <si>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</si>
  <si>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</si>
  <si>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</si>
  <si>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</si>
  <si>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</si>
  <si>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</si>
  <si>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</si>
  <si>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</si>
  <si>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</si>
  <si>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</si>
  <si>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</si>
  <si>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</si>
  <si>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</si>
  <si>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</si>
  <si>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</si>
  <si>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</si>
  <si>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</si>
  <si>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</si>
  <si>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</si>
  <si>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</si>
  <si>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</si>
  <si>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</si>
  <si>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</si>
  <si>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</si>
  <si>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</si>
  <si>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</si>
  <si>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</si>
  <si>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</si>
  <si>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</si>
  <si>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</si>
  <si>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</si>
  <si>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</si>
  <si>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</si>
  <si>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</si>
  <si>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</si>
  <si>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</si>
  <si>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</si>
  <si>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</si>
  <si>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</si>
  <si>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</si>
  <si>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</si>
  <si>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</si>
  <si>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</si>
  <si>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</si>
  <si>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</si>
  <si>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</si>
  <si>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</si>
  <si>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</si>
  <si>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</si>
  <si>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</si>
  <si>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</si>
  <si>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</si>
  <si>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</si>
  <si>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</si>
  <si>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</si>
  <si>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</si>
  <si>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</si>
  <si>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</si>
  <si>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</si>
  <si>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</si>
  <si>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</si>
  <si>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</si>
  <si>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</si>
  <si>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</si>
  <si>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</si>
  <si>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</si>
  <si>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</si>
  <si>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</si>
  <si>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</si>
  <si>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</si>
  <si>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</si>
  <si>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</si>
  <si>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</si>
  <si>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</si>
  <si>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</si>
  <si>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</si>
  <si>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</si>
  <si>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</si>
  <si>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</si>
  <si>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</si>
  <si>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</si>
  <si>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</si>
  <si>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</si>
  <si>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</si>
  <si>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</si>
  <si>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</si>
  <si>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</si>
  <si>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</si>
  <si>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</si>
  <si>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</si>
  <si>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</si>
  <si>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</si>
  <si>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</si>
  <si>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</si>
  <si>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</si>
  <si>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</si>
  <si>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</si>
  <si>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</si>
  <si>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</si>
  <si>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</si>
  <si>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</si>
  <si>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</si>
  <si>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</si>
  <si>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</si>
  <si>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</si>
  <si>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</si>
  <si>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</si>
  <si>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</si>
  <si>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</si>
  <si>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</si>
  <si>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</si>
  <si>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</si>
  <si>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</si>
  <si>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</si>
  <si>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</si>
  <si>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</si>
  <si>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</si>
  <si>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</si>
  <si>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</si>
  <si>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</si>
  <si>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</si>
  <si>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</si>
  <si>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</si>
  <si>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</si>
  <si>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</si>
  <si>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</si>
  <si>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</si>
  <si>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</si>
  <si>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</si>
  <si>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</si>
  <si>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</si>
  <si>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</si>
  <si>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</si>
  <si>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</si>
  <si>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</si>
  <si>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</si>
  <si>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</si>
  <si>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</si>
  <si>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</si>
  <si>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</si>
  <si>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</si>
  <si>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</si>
  <si>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</si>
  <si>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</si>
  <si>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</si>
  <si>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</si>
  <si>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</si>
  <si>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</si>
  <si>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</si>
  <si>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</si>
  <si>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</si>
  <si>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</si>
  <si>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</si>
  <si>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</si>
  <si>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</si>
  <si>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</si>
  <si>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</si>
  <si>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</si>
  <si>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</si>
  <si>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</si>
  <si>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</si>
  <si>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</si>
  <si>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</si>
  <si>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</si>
  <si>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</si>
  <si>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</si>
  <si>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</si>
  <si>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</si>
  <si>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</si>
  <si>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</si>
  <si>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</si>
  <si>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</si>
  <si>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</si>
  <si>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</si>
  <si>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</si>
  <si>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</si>
  <si>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</si>
  <si>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</si>
  <si>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</si>
  <si>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</si>
  <si>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</si>
  <si>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</si>
  <si>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</si>
  <si>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</si>
  <si>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</si>
  <si>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</si>
  <si>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</si>
  <si>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</si>
  <si>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</si>
  <si>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</si>
  <si>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</si>
  <si>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</si>
  <si>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</si>
  <si>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</si>
  <si>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</si>
  <si>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</si>
  <si>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</si>
  <si>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</si>
  <si>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</si>
  <si>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</si>
  <si>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</si>
  <si>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</si>
  <si>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</si>
  <si>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</si>
  <si>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</si>
  <si>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</si>
  <si>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</si>
  <si>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</si>
  <si>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</si>
  <si>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</si>
  <si>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</si>
  <si>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</si>
  <si>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</si>
  <si>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</si>
  <si>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</si>
  <si>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</si>
  <si>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</si>
  <si>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</si>
  <si>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</si>
  <si>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</si>
  <si>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</si>
  <si>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</si>
  <si>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</si>
  <si>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</si>
  <si>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</si>
  <si>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</si>
  <si>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</si>
  <si>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</si>
  <si>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</si>
  <si>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</si>
  <si>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</si>
  <si>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</si>
  <si>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</si>
  <si>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</si>
  <si>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</si>
  <si>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</si>
  <si>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</si>
  <si>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</si>
  <si>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</si>
  <si>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</si>
  <si>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</si>
  <si>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</si>
  <si>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</si>
  <si>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</si>
  <si>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</si>
  <si>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</si>
  <si>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</si>
  <si>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</si>
  <si>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</si>
  <si>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</si>
  <si>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</si>
  <si>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</si>
  <si>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</si>
  <si>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</si>
  <si>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</si>
  <si>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</si>
  <si>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</si>
  <si>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</si>
  <si>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</si>
  <si>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</si>
  <si>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</si>
  <si>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</si>
  <si>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</si>
  <si>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</si>
  <si>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</si>
  <si>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</si>
  <si>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</si>
  <si>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</si>
  <si>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</si>
  <si>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</si>
  <si>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</si>
  <si>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</si>
  <si>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</si>
  <si>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</si>
  <si>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</si>
  <si>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</si>
  <si>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</si>
  <si>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</si>
  <si>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</si>
  <si>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</si>
  <si>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</si>
  <si>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</si>
  <si>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</si>
  <si>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</si>
  <si>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</si>
  <si>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</si>
  <si>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</si>
  <si>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</si>
  <si>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</si>
  <si>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</si>
  <si>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</si>
  <si>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</si>
  <si>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</si>
  <si>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</si>
  <si>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</si>
  <si>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</si>
  <si>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</si>
  <si>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</si>
  <si>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</si>
  <si>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</si>
  <si>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</si>
  <si>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</si>
  <si>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</si>
  <si>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</si>
  <si>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</si>
  <si>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</si>
  <si>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</si>
  <si>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</si>
  <si>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</si>
  <si>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</si>
  <si>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</si>
  <si>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</si>
  <si>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</si>
  <si>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</si>
  <si>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</si>
  <si>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</si>
  <si>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</si>
  <si>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</si>
  <si>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</si>
  <si>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</si>
  <si>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</si>
  <si>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</si>
  <si>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</si>
  <si>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</si>
  <si>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</si>
  <si>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</si>
  <si>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</si>
  <si>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</si>
  <si>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</si>
  <si>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</si>
  <si>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</si>
  <si>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</si>
  <si>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</si>
  <si>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</si>
  <si>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</si>
  <si>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</si>
  <si>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</si>
  <si>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</si>
  <si>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</si>
  <si>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</si>
  <si>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</si>
  <si>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</si>
  <si>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</si>
  <si>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</si>
  <si>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</si>
  <si>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</si>
  <si>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</si>
  <si>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</si>
  <si>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</si>
  <si>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</si>
  <si>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</si>
  <si>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</si>
  <si>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</si>
  <si>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</si>
  <si>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</si>
  <si>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</si>
  <si>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</si>
  <si>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</si>
  <si>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</si>
  <si>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</si>
  <si>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</si>
  <si>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</si>
  <si>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</si>
  <si>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</si>
  <si>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</si>
  <si>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</si>
  <si>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</si>
  <si>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</si>
  <si>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</si>
  <si>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</si>
  <si>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</si>
  <si>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</si>
  <si>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</si>
  <si>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</si>
  <si>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</si>
  <si>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</si>
  <si>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</si>
  <si>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</si>
  <si>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</si>
  <si>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</si>
  <si>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</si>
  <si>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</si>
  <si>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</si>
  <si>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</si>
  <si>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</si>
  <si>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</si>
  <si>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</si>
  <si>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</si>
  <si>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</si>
  <si>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</si>
  <si>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</si>
  <si>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</si>
  <si>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</si>
  <si>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</si>
  <si>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</si>
  <si>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</si>
  <si>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</si>
  <si>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</si>
  <si>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</si>
  <si>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</si>
  <si>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</si>
  <si>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</si>
  <si>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</si>
  <si>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</si>
  <si>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</si>
  <si>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</si>
  <si>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</si>
  <si>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</si>
  <si>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</si>
  <si>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</si>
  <si>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</si>
  <si>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</si>
  <si>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</si>
  <si>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</si>
  <si>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</si>
  <si>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</si>
  <si>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</si>
  <si>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</si>
  <si>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</si>
  <si>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</si>
  <si>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</si>
  <si>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</si>
  <si>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</si>
  <si>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</si>
  <si>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</si>
  <si>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</si>
  <si>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</si>
  <si>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</si>
  <si>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</si>
  <si>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</si>
  <si>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</si>
  <si>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</si>
  <si>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</si>
  <si>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</si>
  <si>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</si>
  <si>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</si>
  <si>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</si>
  <si>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</si>
  <si>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</si>
  <si>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</si>
  <si>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</si>
  <si>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</si>
  <si>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</si>
  <si>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</si>
  <si>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</si>
  <si>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</si>
  <si>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</si>
  <si>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</si>
  <si>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</si>
  <si>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</si>
  <si>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</si>
  <si>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</si>
  <si>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</si>
  <si>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</si>
  <si>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</si>
  <si>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</si>
  <si>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</si>
  <si>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</si>
  <si>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</si>
  <si>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</si>
  <si>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</si>
  <si>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</si>
  <si>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</si>
  <si>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</si>
  <si>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</si>
  <si>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</si>
  <si>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</si>
  <si>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</si>
  <si>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</si>
  <si>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</si>
  <si>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</si>
  <si>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</si>
  <si>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</si>
  <si>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</si>
  <si>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</si>
  <si>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</si>
  <si>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</si>
  <si>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</si>
  <si>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</si>
  <si>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</si>
  <si>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</si>
  <si>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</si>
  <si>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</si>
  <si>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</si>
  <si>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</si>
  <si>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</si>
  <si>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</si>
  <si>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</si>
  <si>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</si>
  <si>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</si>
  <si>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</si>
  <si>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</si>
  <si>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</si>
  <si>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</si>
  <si>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</si>
  <si>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</si>
  <si>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</si>
  <si>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</si>
  <si>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</si>
  <si>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</si>
  <si>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</si>
  <si>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</si>
  <si>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</si>
  <si>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</si>
  <si>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</si>
  <si>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</si>
  <si>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</si>
  <si>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</si>
  <si>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</si>
  <si>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</si>
  <si>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</si>
  <si>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</si>
  <si>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</si>
  <si>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</si>
  <si>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</si>
  <si>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</si>
  <si>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</si>
  <si>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</si>
  <si>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</si>
  <si>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</si>
  <si>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</si>
  <si>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</si>
  <si>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</si>
  <si>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</si>
  <si>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</si>
  <si>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</si>
  <si>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</si>
  <si>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</si>
  <si>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</si>
  <si>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</si>
  <si>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</si>
  <si>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</si>
  <si>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</si>
  <si>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</si>
  <si>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</si>
  <si>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</si>
  <si>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</si>
  <si>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</si>
  <si>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</si>
  <si>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</si>
  <si>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</si>
  <si>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</si>
  <si>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</si>
  <si>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</si>
  <si>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</si>
  <si>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</si>
  <si>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</si>
  <si>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</si>
  <si>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</si>
  <si>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</si>
  <si>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</si>
  <si>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</si>
  <si>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</si>
  <si>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</si>
  <si>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</si>
  <si>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</si>
  <si>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</si>
  <si>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</si>
  <si>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</si>
  <si>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</si>
  <si>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</si>
  <si>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</si>
  <si>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</si>
  <si>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</si>
  <si>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</si>
  <si>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</si>
  <si>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</si>
  <si>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</si>
  <si>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</si>
  <si>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</si>
  <si>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</si>
  <si>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</si>
  <si>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</si>
  <si>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</si>
  <si>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</si>
  <si>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</si>
  <si>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</si>
  <si>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</si>
  <si>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</si>
  <si>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</si>
  <si>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</si>
  <si>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</si>
  <si>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</si>
  <si>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</si>
  <si>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</si>
  <si>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</si>
  <si>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</si>
  <si>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</si>
  <si>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</si>
  <si>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</si>
  <si>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</si>
  <si>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</si>
  <si>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</si>
  <si>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</si>
  <si>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</si>
  <si>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</si>
  <si>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</si>
  <si>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</si>
  <si>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</si>
  <si>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</si>
  <si>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</si>
  <si>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</si>
  <si>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</si>
  <si>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</si>
  <si>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</si>
  <si>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</si>
  <si>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</si>
  <si>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</si>
  <si>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</si>
  <si>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</si>
  <si>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</si>
  <si>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</si>
  <si>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</si>
  <si>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</si>
  <si>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</si>
  <si>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</si>
  <si>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</si>
  <si>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</si>
  <si>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</si>
  <si>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</si>
  <si>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</si>
  <si>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</si>
  <si>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</si>
  <si>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</si>
  <si>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</si>
  <si>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</si>
  <si>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</si>
  <si>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</si>
  <si>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</si>
  <si>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</si>
  <si>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</si>
  <si>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</si>
  <si>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</si>
  <si>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</si>
  <si>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</si>
  <si>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</si>
  <si>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</si>
  <si>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</si>
  <si>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</si>
  <si>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</si>
  <si>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</si>
  <si>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</si>
  <si>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</si>
  <si>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</si>
  <si>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</si>
  <si>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</si>
  <si>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</si>
  <si>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</si>
  <si>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</si>
  <si>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</si>
  <si>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</si>
  <si>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</si>
  <si>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</si>
  <si>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</si>
  <si>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</si>
  <si>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</si>
  <si>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</si>
  <si>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</si>
  <si>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</si>
  <si>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</si>
  <si>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</si>
  <si>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</si>
  <si>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</si>
  <si>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</si>
  <si>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</si>
  <si>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</si>
  <si>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</si>
  <si>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</si>
  <si>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</si>
  <si>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</si>
  <si>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</si>
  <si>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</si>
  <si>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</si>
  <si>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</si>
  <si>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</si>
  <si>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</si>
  <si>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</si>
  <si>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</si>
  <si>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</si>
  <si>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</si>
  <si>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</si>
  <si>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</si>
  <si>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</si>
  <si>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</si>
  <si>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</si>
  <si>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</si>
  <si>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</si>
  <si>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</si>
  <si>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</si>
  <si>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</si>
  <si>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</si>
  <si>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</si>
  <si>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</si>
  <si>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</si>
  <si>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</si>
  <si>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</si>
  <si>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</si>
  <si>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</si>
  <si>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</si>
  <si>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</si>
  <si>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</si>
  <si>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</si>
  <si>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</si>
  <si>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</si>
  <si>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</si>
  <si>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</si>
  <si>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</si>
  <si>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</si>
  <si>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</si>
  <si>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</si>
  <si>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</si>
  <si>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</si>
  <si>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</si>
  <si>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</si>
  <si>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</si>
  <si>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</si>
  <si>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</si>
  <si>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</si>
  <si>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</si>
  <si>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</si>
  <si>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</si>
  <si>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</si>
  <si>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</si>
  <si>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</si>
  <si>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</si>
  <si>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</si>
  <si>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</si>
  <si>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</si>
  <si>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</si>
  <si>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</si>
  <si>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</si>
  <si>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</si>
  <si>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</si>
  <si>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</si>
  <si>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</si>
  <si>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</si>
  <si>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</si>
  <si>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</si>
  <si>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</si>
  <si>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</si>
  <si>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</si>
  <si>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</si>
  <si>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</si>
  <si>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</si>
  <si>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</si>
  <si>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</si>
  <si>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</si>
  <si>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</si>
  <si>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</si>
  <si>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</si>
  <si>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</si>
  <si>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</si>
  <si>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</si>
  <si>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</si>
  <si>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</si>
  <si>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</si>
  <si>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</si>
  <si>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</si>
  <si>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</si>
  <si>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</si>
  <si>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</si>
  <si>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</si>
  <si>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</si>
  <si>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</si>
  <si>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</si>
  <si>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</si>
  <si>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</si>
  <si>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</si>
  <si>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</si>
  <si>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</si>
  <si>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</si>
  <si>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</si>
  <si>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</si>
  <si>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</si>
  <si>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</si>
  <si>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</si>
  <si>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</si>
  <si>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</si>
  <si>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</si>
  <si>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</si>
  <si>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</si>
  <si>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</si>
  <si>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</si>
  <si>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</si>
  <si>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</si>
  <si>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</si>
  <si>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</si>
  <si>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</si>
  <si>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</si>
  <si>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</si>
  <si>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</si>
  <si>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</si>
  <si>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</si>
  <si>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</si>
  <si>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</si>
  <si>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</si>
  <si>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</si>
  <si>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</si>
  <si>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</si>
  <si>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</si>
  <si>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</si>
  <si>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</si>
  <si>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</si>
  <si>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</si>
  <si>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</si>
  <si>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</si>
  <si>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</si>
  <si>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</si>
  <si>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</si>
  <si>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</si>
  <si>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</si>
  <si>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</si>
  <si>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</si>
  <si>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</si>
  <si>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</si>
  <si>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</si>
  <si>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</si>
  <si>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</si>
  <si>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</si>
  <si>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</si>
  <si>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</si>
  <si>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</si>
  <si>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</si>
  <si>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</si>
  <si>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</si>
  <si>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</si>
  <si>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</si>
  <si>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</si>
  <si>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</si>
  <si>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</si>
  <si>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</si>
  <si>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</si>
  <si>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</si>
  <si>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</si>
  <si>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</si>
  <si>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</si>
  <si>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</si>
  <si>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</si>
  <si>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</si>
  <si>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</si>
  <si>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</si>
  <si>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</si>
  <si>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</si>
  <si>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</si>
  <si>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</si>
  <si>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</si>
  <si>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</si>
  <si>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</si>
  <si>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</si>
  <si>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</si>
  <si>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</si>
  <si>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</si>
  <si>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</si>
  <si>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</si>
  <si>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</si>
  <si>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</si>
  <si>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</si>
  <si>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</si>
  <si>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</si>
  <si>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</si>
  <si>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</si>
  <si>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</si>
  <si>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</si>
  <si>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</si>
  <si>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</si>
  <si>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</si>
  <si>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</si>
  <si>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</si>
  <si>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</si>
  <si>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</si>
  <si>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</si>
  <si>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</si>
  <si>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</si>
  <si>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</si>
  <si>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</si>
  <si>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</si>
  <si>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</si>
  <si>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</si>
  <si>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</si>
  <si>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</si>
  <si>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</si>
  <si>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</si>
  <si>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</si>
  <si>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</si>
  <si>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</si>
  <si>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</si>
  <si>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</si>
  <si>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</si>
  <si>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</si>
  <si>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</si>
  <si>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</si>
  <si>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</si>
  <si>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</si>
  <si>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</si>
  <si>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</si>
  <si>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</si>
  <si>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</si>
  <si>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</si>
  <si>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</si>
  <si>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</si>
  <si>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</si>
  <si>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</si>
  <si>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</si>
  <si>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</si>
  <si>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</si>
  <si>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</si>
  <si>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</si>
  <si>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</si>
  <si>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</si>
  <si>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</si>
  <si>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</si>
  <si>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</si>
  <si>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</si>
  <si>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</si>
  <si>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</si>
  <si>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</si>
  <si>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</si>
  <si>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</si>
  <si>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</si>
  <si>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</si>
  <si>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</si>
  <si>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</si>
  <si>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</si>
  <si>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</si>
  <si>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</si>
  <si>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</si>
  <si>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</si>
  <si>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</si>
  <si>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</si>
  <si>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</si>
  <si>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</si>
  <si>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</si>
  <si>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</si>
  <si>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</si>
  <si>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</si>
  <si>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</si>
  <si>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</si>
  <si>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</si>
  <si>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</si>
  <si>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</si>
  <si>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</si>
  <si>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</si>
  <si>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</si>
  <si>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</si>
  <si>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</si>
  <si>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</si>
  <si>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</si>
  <si>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</si>
  <si>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</si>
  <si>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</si>
  <si>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</si>
  <si>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</si>
  <si>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</si>
  <si>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</si>
  <si>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</si>
  <si>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</si>
  <si>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</si>
  <si>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</si>
  <si>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</si>
  <si>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</si>
  <si>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</si>
  <si>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</si>
  <si>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</si>
  <si>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</si>
  <si>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</si>
  <si>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</si>
  <si>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</si>
  <si>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</si>
  <si>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</si>
  <si>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</si>
  <si>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</si>
  <si>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</si>
  <si>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</si>
  <si>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</si>
  <si>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</si>
  <si>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</si>
  <si>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</si>
  <si>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</si>
  <si>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</si>
  <si>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</si>
  <si>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</si>
  <si>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</si>
  <si>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</si>
  <si>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</si>
  <si>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</si>
  <si>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</si>
  <si>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</si>
  <si>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</si>
  <si>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</si>
  <si>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</si>
  <si>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</si>
  <si>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</si>
  <si>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</si>
  <si>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</si>
  <si>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</si>
  <si>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</si>
  <si>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</si>
  <si>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</si>
  <si>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</si>
  <si>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</si>
  <si>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</si>
  <si>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</si>
  <si>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</si>
  <si>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</si>
  <si>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</si>
  <si>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</si>
  <si>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</si>
  <si>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</si>
  <si>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</si>
  <si>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</si>
  <si>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</si>
  <si>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</si>
  <si>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</si>
  <si>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</si>
  <si>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</si>
  <si>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</si>
  <si>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</si>
  <si>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</si>
  <si>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</si>
  <si>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</si>
  <si>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</si>
  <si>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</si>
  <si>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</si>
  <si>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</si>
  <si>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</si>
  <si>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</si>
  <si>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</si>
  <si>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</si>
  <si>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</si>
  <si>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</si>
  <si>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</si>
  <si>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</si>
  <si>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</si>
  <si>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</si>
  <si>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</si>
  <si>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</si>
  <si>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</si>
  <si>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</si>
  <si>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</si>
  <si>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</si>
  <si>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</si>
  <si>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</si>
  <si>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</si>
  <si>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</si>
  <si>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</si>
  <si>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</si>
  <si>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</si>
  <si>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</si>
  <si>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</si>
  <si>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</si>
  <si>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</si>
  <si>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</si>
  <si>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</si>
  <si>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</si>
  <si>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</si>
  <si>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</si>
  <si>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</si>
  <si>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</si>
  <si>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</si>
  <si>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</si>
  <si>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</si>
  <si>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</si>
  <si>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</si>
  <si>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</si>
  <si>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</si>
  <si>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</si>
  <si>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</si>
  <si>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</si>
  <si>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</si>
  <si>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</si>
  <si>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</si>
  <si>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</si>
  <si>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</si>
  <si>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</si>
  <si>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</si>
  <si>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</si>
  <si>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</si>
  <si>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</si>
  <si>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</si>
  <si>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</si>
  <si>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</si>
  <si>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</si>
  <si>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</si>
  <si>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</si>
  <si>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</si>
  <si>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</si>
  <si>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</si>
  <si>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</si>
  <si>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</si>
  <si>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</si>
  <si>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</si>
  <si>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</si>
  <si>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</si>
  <si>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</si>
  <si>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</si>
  <si>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</si>
  <si>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</si>
  <si>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</si>
  <si>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</si>
  <si>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</si>
  <si>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</si>
  <si>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</si>
  <si>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</si>
  <si>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</si>
  <si>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</si>
  <si>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</si>
  <si>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</si>
  <si>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</si>
  <si>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</si>
  <si>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</si>
  <si>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</si>
  <si>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</si>
  <si>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</si>
  <si>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</si>
  <si>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</si>
  <si>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</si>
  <si>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</si>
  <si>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</si>
  <si>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</si>
  <si>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</si>
  <si>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</si>
  <si>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</si>
  <si>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</si>
  <si>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</si>
  <si>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</si>
  <si>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</si>
  <si>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</si>
  <si>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</si>
  <si>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</si>
  <si>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</si>
  <si>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</si>
  <si>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</si>
  <si>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</si>
  <si>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</si>
  <si>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</si>
  <si>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</si>
  <si>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</si>
  <si>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</si>
  <si>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</si>
  <si>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</si>
  <si>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</si>
  <si>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</si>
  <si>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</si>
  <si>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</si>
  <si>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</si>
  <si>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</si>
  <si>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</si>
  <si>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</si>
  <si>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</si>
  <si>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</si>
  <si>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</si>
  <si>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</si>
  <si>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</si>
  <si>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</si>
  <si>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</si>
  <si>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</si>
  <si>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</si>
  <si>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</si>
  <si>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</si>
  <si>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</si>
  <si>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</si>
  <si>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</si>
  <si>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</si>
  <si>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</si>
  <si>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</si>
  <si>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</si>
  <si>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</si>
  <si>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</si>
  <si>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</si>
  <si>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</si>
  <si>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</si>
  <si>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</si>
  <si>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</si>
  <si>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</si>
  <si>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</si>
  <si>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</si>
  <si>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</si>
  <si>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</si>
  <si>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</si>
  <si>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</si>
  <si>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</si>
  <si>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</si>
  <si>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</si>
  <si>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</si>
  <si>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</si>
  <si>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</si>
  <si>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</si>
  <si>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</si>
  <si>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</si>
  <si>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</si>
  <si>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</si>
  <si>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</si>
  <si>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</si>
  <si>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</si>
  <si>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</si>
  <si>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</si>
  <si>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</si>
  <si>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</si>
  <si>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</si>
  <si>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</si>
  <si>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</si>
  <si>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</si>
  <si>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</si>
  <si>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</si>
  <si>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</si>
  <si>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</si>
  <si>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</si>
  <si>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</si>
  <si>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</si>
  <si>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</si>
  <si>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</si>
  <si>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</si>
  <si>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</si>
  <si>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</si>
  <si>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</si>
  <si>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</si>
  <si>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</si>
  <si>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</si>
  <si>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</si>
  <si>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</si>
  <si>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</si>
  <si>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</si>
  <si>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</si>
  <si>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</si>
  <si>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</si>
  <si>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</si>
  <si>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</si>
  <si>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</si>
  <si>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</si>
  <si>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</si>
  <si>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</si>
  <si>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</si>
  <si>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</si>
  <si>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</si>
  <si>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</si>
  <si>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</si>
  <si>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</si>
  <si>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</si>
  <si>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</si>
  <si>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</si>
  <si>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</si>
  <si>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</si>
  <si>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</si>
  <si>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</si>
  <si>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</si>
  <si>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</si>
  <si>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</si>
  <si>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</si>
  <si>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</si>
  <si>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</si>
  <si>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</si>
  <si>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</si>
  <si>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</si>
  <si>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</si>
  <si>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</si>
  <si>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</si>
  <si>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</si>
  <si>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</si>
  <si>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</si>
  <si>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</si>
  <si>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</si>
  <si>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</si>
  <si>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</si>
  <si>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</si>
  <si>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</si>
  <si>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</si>
  <si>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</si>
  <si>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</si>
  <si>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</si>
  <si>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</si>
  <si>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</si>
  <si>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</si>
  <si>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</si>
  <si>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</si>
  <si>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</si>
  <si>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</si>
  <si>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</si>
  <si>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</si>
  <si>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</si>
  <si>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</si>
  <si>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</si>
  <si>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</si>
  <si>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</si>
  <si>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</si>
  <si>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</si>
  <si>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</si>
  <si>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</si>
  <si>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</si>
  <si>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</si>
  <si>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</si>
  <si>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</si>
  <si>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</si>
  <si>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</si>
  <si>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</si>
  <si>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</si>
  <si>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</si>
  <si>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</si>
  <si>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</si>
  <si>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</si>
  <si>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</si>
  <si>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</si>
  <si>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</si>
  <si>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</si>
  <si>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</si>
  <si>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</si>
  <si>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</si>
  <si>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</si>
  <si>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</si>
  <si>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</si>
  <si>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</si>
  <si>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</si>
  <si>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</si>
  <si>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</si>
  <si>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</si>
  <si>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</si>
  <si>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</si>
  <si>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</si>
  <si>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</si>
  <si>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</si>
  <si>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</si>
  <si>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</si>
  <si>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</si>
  <si>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</si>
  <si>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</si>
  <si>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</si>
  <si>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</si>
  <si>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</si>
  <si>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</si>
  <si>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</si>
  <si>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</si>
  <si>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</si>
  <si>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</si>
  <si>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</si>
  <si>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</si>
  <si>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</si>
  <si>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</si>
  <si>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</si>
  <si>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</si>
  <si>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</si>
  <si>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</si>
  <si>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</si>
  <si>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</si>
  <si>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</si>
  <si>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</si>
  <si>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</si>
  <si>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</si>
  <si>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</si>
  <si>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</si>
  <si>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</si>
  <si>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</si>
  <si>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</si>
  <si>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</si>
  <si>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</si>
  <si>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</si>
  <si>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</si>
  <si>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</si>
  <si>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</si>
  <si>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</si>
  <si>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</si>
  <si>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</si>
  <si>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</si>
  <si>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</si>
  <si>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</si>
  <si>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</si>
  <si>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</si>
  <si>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</si>
  <si>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</si>
  <si>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</si>
  <si>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</si>
  <si>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</si>
  <si>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</si>
  <si>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</si>
  <si>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</si>
  <si>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</si>
  <si>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</si>
  <si>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</si>
  <si>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</si>
  <si>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</si>
  <si>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</si>
  <si>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</si>
  <si>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</si>
  <si>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</si>
  <si>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</si>
  <si>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</si>
  <si>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</si>
  <si>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</si>
  <si>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</si>
  <si>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</si>
  <si>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</si>
  <si>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</si>
  <si>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</si>
  <si>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</si>
  <si>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</si>
  <si>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</si>
  <si>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</si>
  <si>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</si>
  <si>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</si>
  <si>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</si>
  <si>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</si>
  <si>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</si>
  <si>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</si>
  <si>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</si>
  <si>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</si>
  <si>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</si>
  <si>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</si>
  <si>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</si>
  <si>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</si>
  <si>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</si>
  <si>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</si>
  <si>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</si>
  <si>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</si>
  <si>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</si>
  <si>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</si>
  <si>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</si>
  <si>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</si>
  <si>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</si>
  <si>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</si>
  <si>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</si>
  <si>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</si>
  <si>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</si>
  <si>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</si>
  <si>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</si>
  <si>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</si>
  <si>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</si>
  <si>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</si>
  <si>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</si>
  <si>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</si>
  <si>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</si>
  <si>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</si>
  <si>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</si>
  <si>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</si>
  <si>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</si>
  <si>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</si>
  <si>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</si>
  <si>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</si>
  <si>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</si>
  <si>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</si>
  <si>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</si>
  <si>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</si>
  <si>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</si>
  <si>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</si>
  <si>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</si>
  <si>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</si>
  <si>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</si>
  <si>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</si>
  <si>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</si>
  <si>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</si>
  <si>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</si>
  <si>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</si>
  <si>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</si>
  <si>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</si>
  <si>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</si>
  <si>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</si>
  <si>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</si>
  <si>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</si>
  <si>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</si>
  <si>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</si>
  <si>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</si>
  <si>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</si>
  <si>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</si>
  <si>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</si>
  <si>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</si>
  <si>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</si>
  <si>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</si>
  <si>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</si>
  <si>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</si>
  <si>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</si>
  <si>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</si>
  <si>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</si>
  <si>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</si>
  <si>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</si>
  <si>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</si>
  <si>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</si>
  <si>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</si>
  <si>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</si>
  <si>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</si>
  <si>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</si>
  <si>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</si>
  <si>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</si>
  <si>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</si>
  <si>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</si>
  <si>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</si>
  <si>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</si>
  <si>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</si>
  <si>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</si>
  <si>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</si>
  <si>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</si>
  <si>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</si>
  <si>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</si>
  <si>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</si>
  <si>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</si>
  <si>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</si>
  <si>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</si>
  <si>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</si>
  <si>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</si>
  <si>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</si>
  <si>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</si>
  <si>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</si>
  <si>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</si>
  <si>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</si>
  <si>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</si>
  <si>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</si>
  <si>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</si>
  <si>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</si>
  <si>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</si>
  <si>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</si>
  <si>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</si>
  <si>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</si>
  <si>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</si>
  <si>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</si>
  <si>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</si>
  <si>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</si>
  <si>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</si>
  <si>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</si>
  <si>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</si>
  <si>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</si>
  <si>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</si>
  <si>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</si>
  <si>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</si>
  <si>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</si>
  <si>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</si>
  <si>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</si>
  <si>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</si>
  <si>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</si>
  <si>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</si>
  <si>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</si>
  <si>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</si>
  <si>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</si>
  <si>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</si>
  <si>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</si>
  <si>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</si>
  <si>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</si>
  <si>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</si>
  <si>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</si>
  <si>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</si>
  <si>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</si>
  <si>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</si>
  <si>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</si>
  <si>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</si>
  <si>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</si>
  <si>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</si>
  <si>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</si>
  <si>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</si>
  <si>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</si>
  <si>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</si>
  <si>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</si>
  <si>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</si>
  <si>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</si>
  <si>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</si>
  <si>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</si>
  <si>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</si>
  <si>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</si>
  <si>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</si>
  <si>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</si>
  <si>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</si>
  <si>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</si>
  <si>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</si>
  <si>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</si>
  <si>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</si>
  <si>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</si>
  <si>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</si>
  <si>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</si>
  <si>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</si>
  <si>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</si>
  <si>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</si>
  <si>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</si>
  <si>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</si>
  <si>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</si>
  <si>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</si>
  <si>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</si>
  <si>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</si>
  <si>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</si>
  <si>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</si>
  <si>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</si>
  <si>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</si>
  <si>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</si>
  <si>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</si>
  <si>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</si>
  <si>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</si>
  <si>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</si>
  <si>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</si>
  <si>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</si>
  <si>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</si>
  <si>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</si>
  <si>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</si>
  <si>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</si>
  <si>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</si>
  <si>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</si>
  <si>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</si>
  <si>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</si>
  <si>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</si>
  <si>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</si>
  <si>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</si>
  <si>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</si>
  <si>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</si>
  <si>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</si>
  <si>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</si>
  <si>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</si>
  <si>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</si>
  <si>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</si>
  <si>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</si>
  <si>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</si>
  <si>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</si>
  <si>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</si>
  <si>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</si>
  <si>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</si>
  <si>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</si>
  <si>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</si>
  <si>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</si>
  <si>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</si>
  <si>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</si>
  <si>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</si>
  <si>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</si>
  <si>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</si>
  <si>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</si>
  <si>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</si>
  <si>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</si>
  <si>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</si>
  <si>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</si>
  <si>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</si>
  <si>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</si>
  <si>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</si>
  <si>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</si>
  <si>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</si>
  <si>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</si>
  <si>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</si>
  <si>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</si>
  <si>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</si>
  <si>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</si>
  <si>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</si>
  <si>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</si>
  <si>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</si>
  <si>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</si>
  <si>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</si>
  <si>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</si>
  <si>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</si>
  <si>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</si>
  <si>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</si>
  <si>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</si>
  <si>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</si>
  <si>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</si>
  <si>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</si>
  <si>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</si>
  <si>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</si>
  <si>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</si>
  <si>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</si>
  <si>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</si>
  <si>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</si>
  <si>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</si>
  <si>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</si>
  <si>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</si>
  <si>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</si>
  <si>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</si>
  <si>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</si>
  <si>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</si>
  <si>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</si>
  <si>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</si>
  <si>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</si>
  <si>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</si>
  <si>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</si>
  <si>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</si>
  <si>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</si>
  <si>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</si>
  <si>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</si>
  <si>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</si>
  <si>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</si>
  <si>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</si>
  <si>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</si>
  <si>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</si>
  <si>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</si>
  <si>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</si>
  <si>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</si>
  <si>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</si>
  <si>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</si>
  <si>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</si>
  <si>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</si>
  <si>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</si>
  <si>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</si>
  <si>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</si>
  <si>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</si>
  <si>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</si>
  <si>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</si>
  <si>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</si>
  <si>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</si>
  <si>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</si>
  <si>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</si>
  <si>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</si>
  <si>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</si>
  <si>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</si>
  <si>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</si>
  <si>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</si>
  <si>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</si>
  <si>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</si>
  <si>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</si>
  <si>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</si>
  <si>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</si>
  <si>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</si>
  <si>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</si>
  <si>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</si>
  <si>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</si>
  <si>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</si>
  <si>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</si>
  <si>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</si>
  <si>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</si>
  <si>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</si>
  <si>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</si>
  <si>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</si>
  <si>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</si>
  <si>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</si>
  <si>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</si>
  <si>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</si>
  <si>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</si>
  <si>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</si>
  <si>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</si>
  <si>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</si>
  <si>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</si>
  <si>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</si>
  <si>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</si>
  <si>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</si>
  <si>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</si>
  <si>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</si>
  <si>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</si>
  <si>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</si>
  <si>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</si>
  <si>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</si>
  <si>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</si>
  <si>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</si>
  <si>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</si>
  <si>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</si>
  <si>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</si>
  <si>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</si>
  <si>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</si>
  <si>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</si>
  <si>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</si>
  <si>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</si>
  <si>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</si>
  <si>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</si>
  <si>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</si>
  <si>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</si>
  <si>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</si>
  <si>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</si>
  <si>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</si>
  <si>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</si>
  <si>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</si>
  <si>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</si>
  <si>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</si>
  <si>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</si>
  <si>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</si>
  <si>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</si>
  <si>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</si>
  <si>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</si>
  <si>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</si>
  <si>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</si>
  <si>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</si>
  <si>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</si>
  <si>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</si>
  <si>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</si>
  <si>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</si>
  <si>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</si>
  <si>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</si>
  <si>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</si>
  <si>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</si>
  <si>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</si>
  <si>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</si>
  <si>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</si>
  <si>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</si>
  <si>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</si>
  <si>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</si>
  <si>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</si>
  <si>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</si>
  <si>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</si>
  <si>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</si>
  <si>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</si>
  <si>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</si>
  <si>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</si>
  <si>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</si>
  <si>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</si>
  <si>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</si>
  <si>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</si>
  <si>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</si>
  <si>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</si>
  <si>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</si>
  <si>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</si>
  <si>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</si>
  <si>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</si>
  <si>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</si>
  <si>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</si>
  <si>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</si>
  <si>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</si>
  <si>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</si>
  <si>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</si>
  <si>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</si>
  <si>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</si>
  <si>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</si>
  <si>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</si>
  <si>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</si>
  <si>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</si>
  <si>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</si>
  <si>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</si>
  <si>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</si>
  <si>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</si>
  <si>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</si>
  <si>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</si>
  <si>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</si>
  <si>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</si>
  <si>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</si>
  <si>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</si>
  <si>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</si>
  <si>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</si>
  <si>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</si>
  <si>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</si>
  <si>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</si>
  <si>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</si>
  <si>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</si>
  <si>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</si>
  <si>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</si>
  <si>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</si>
  <si>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</si>
  <si>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</si>
  <si>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</si>
  <si>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</si>
  <si>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</si>
  <si>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</si>
  <si>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</si>
  <si>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</si>
  <si>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</si>
  <si>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</si>
  <si>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</si>
  <si>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</si>
  <si>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</si>
  <si>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</si>
  <si>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</si>
  <si>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</si>
  <si>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</si>
  <si>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</si>
  <si>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</si>
  <si>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</si>
  <si>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</si>
  <si>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</si>
  <si>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</si>
  <si>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</si>
  <si>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</si>
  <si>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</si>
  <si>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</si>
  <si>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</si>
  <si>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</si>
  <si>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</si>
  <si>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</si>
  <si>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</si>
  <si>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</si>
  <si>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</si>
  <si>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</si>
  <si>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</si>
  <si>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</si>
  <si>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</si>
  <si>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</si>
  <si>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</si>
  <si>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</si>
  <si>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</si>
  <si>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</si>
  <si>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</si>
  <si>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</si>
  <si>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</si>
  <si>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</si>
  <si>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</si>
  <si>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</si>
  <si>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</si>
  <si>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</si>
  <si>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</si>
  <si>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</si>
  <si>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</si>
  <si>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</si>
  <si>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</si>
  <si>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</si>
  <si>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</si>
  <si>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</si>
  <si>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</si>
  <si>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</si>
  <si>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</si>
  <si>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</si>
  <si>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</si>
  <si>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</si>
  <si>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</si>
  <si>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</si>
  <si>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</si>
  <si>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</si>
  <si>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</si>
  <si>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</si>
  <si>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</si>
  <si>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</si>
  <si>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</si>
  <si>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</si>
  <si>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</si>
  <si>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</si>
  <si>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</si>
  <si>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</si>
  <si>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</si>
  <si>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</si>
  <si>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</si>
  <si>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</si>
  <si>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</si>
  <si>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</si>
  <si>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</si>
  <si>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</si>
  <si>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</si>
  <si>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</si>
  <si>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</si>
  <si>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</si>
  <si>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</si>
  <si>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</si>
  <si>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</si>
  <si>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</si>
  <si>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</si>
  <si>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</si>
  <si>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</si>
  <si>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</si>
  <si>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</si>
  <si>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</si>
  <si>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</si>
  <si>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</si>
  <si>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</si>
  <si>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</si>
  <si>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</si>
  <si>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</si>
  <si>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</si>
  <si>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</si>
  <si>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</si>
  <si>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</si>
  <si>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</si>
  <si>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</si>
  <si>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</si>
  <si>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</si>
  <si>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</si>
  <si>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</si>
  <si>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</si>
  <si>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</si>
  <si>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</si>
  <si>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</si>
  <si>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</si>
  <si>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</si>
  <si>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</si>
  <si>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</si>
  <si>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</si>
  <si>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</si>
  <si>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</si>
  <si>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</si>
  <si>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</si>
  <si>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</si>
  <si>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</si>
  <si>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</si>
  <si>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</si>
  <si>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</si>
  <si>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</si>
  <si>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</si>
  <si>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</si>
  <si>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</si>
  <si>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</si>
  <si>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</si>
  <si>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</si>
  <si>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</si>
  <si>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</si>
  <si>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</si>
  <si>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</si>
  <si>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</si>
  <si>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</si>
  <si>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</si>
  <si>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</si>
  <si>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</si>
  <si>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</si>
  <si>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</si>
  <si>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</si>
  <si>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</si>
  <si>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</si>
  <si>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</si>
  <si>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</si>
  <si>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</si>
  <si>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</si>
  <si>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</si>
  <si>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</si>
  <si>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</si>
  <si>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</si>
  <si>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</si>
  <si>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</si>
  <si>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</si>
  <si>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</si>
  <si>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</si>
  <si>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</si>
  <si>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</si>
  <si>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</si>
  <si>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</si>
  <si>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</si>
  <si>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</si>
  <si>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</si>
  <si>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</si>
  <si>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</si>
  <si>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</si>
  <si>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</si>
  <si>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</si>
  <si>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</si>
  <si>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</si>
  <si>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</si>
  <si>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</si>
  <si>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</si>
  <si>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</si>
  <si>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</si>
  <si>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</si>
  <si>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</si>
  <si>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</si>
  <si>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</si>
  <si>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</si>
  <si>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</si>
  <si>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</si>
  <si>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</si>
  <si>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</si>
  <si>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</si>
  <si>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</si>
  <si>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</si>
  <si>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</si>
  <si>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</si>
  <si>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</si>
  <si>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</si>
  <si>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</si>
  <si>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</si>
  <si>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</si>
  <si>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</si>
  <si>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</si>
  <si>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</si>
  <si>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</si>
  <si>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</si>
  <si>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</si>
  <si>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</si>
  <si>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</si>
  <si>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</si>
  <si>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</si>
  <si>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</si>
  <si>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</si>
  <si>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</si>
  <si>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</si>
  <si>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</si>
  <si>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</si>
  <si>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</si>
  <si>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</si>
  <si>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</si>
  <si>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</si>
  <si>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</si>
  <si>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</si>
  <si>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</si>
  <si>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</si>
  <si>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</si>
  <si>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</si>
  <si>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</si>
  <si>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</si>
  <si>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</si>
  <si>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</si>
  <si>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</si>
  <si>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</si>
  <si>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</si>
  <si>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</si>
  <si>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</si>
  <si>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</si>
  <si>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</si>
  <si>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</si>
  <si>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</si>
  <si>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</si>
  <si>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</si>
  <si>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</si>
  <si>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</si>
  <si>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</si>
  <si>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</si>
  <si>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</si>
  <si>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</si>
  <si>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</si>
  <si>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</si>
  <si>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</si>
  <si>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</si>
  <si>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</si>
  <si>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</si>
  <si>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</si>
  <si>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</si>
  <si>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</si>
  <si>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</si>
  <si>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</si>
  <si>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</si>
  <si>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</si>
  <si>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</si>
  <si>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</si>
  <si>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</si>
  <si>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</si>
  <si>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</si>
  <si>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</si>
  <si>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</si>
  <si>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</si>
  <si>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</si>
  <si>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</si>
  <si>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</si>
  <si>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</si>
  <si>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</si>
  <si>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</si>
  <si>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</si>
  <si>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</si>
  <si>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</si>
  <si>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</si>
  <si>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</si>
  <si>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</si>
  <si>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</si>
  <si>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</si>
  <si>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</si>
  <si>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</si>
  <si>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</si>
  <si>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</si>
  <si>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</si>
  <si>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</si>
  <si>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</si>
  <si>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</si>
  <si>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</si>
  <si>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</si>
  <si>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</si>
  <si>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</si>
  <si>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</si>
  <si>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</si>
  <si>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</si>
  <si>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</si>
  <si>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</si>
  <si>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</si>
  <si>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</si>
  <si>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</si>
  <si>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</si>
  <si>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</si>
  <si>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</si>
  <si>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</si>
  <si>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</si>
  <si>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</si>
  <si>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</si>
  <si>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</si>
  <si>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</si>
  <si>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</si>
  <si>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</si>
  <si>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</si>
  <si>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</si>
  <si>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</si>
  <si>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</si>
  <si>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</si>
  <si>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</si>
  <si>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</si>
  <si>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</si>
  <si>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</si>
  <si>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</si>
  <si>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</si>
  <si>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</si>
  <si>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</si>
  <si>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</si>
  <si>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</si>
  <si>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</si>
  <si>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</si>
  <si>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</si>
  <si>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</si>
  <si>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</si>
  <si>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</si>
  <si>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</si>
  <si>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</si>
  <si>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</si>
  <si>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</si>
  <si>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</si>
  <si>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</si>
  <si>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</si>
  <si>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</si>
  <si>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</si>
  <si>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</si>
  <si>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</si>
  <si>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</si>
  <si>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</si>
  <si>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</si>
  <si>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</si>
  <si>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</si>
  <si>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</si>
  <si>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</si>
  <si>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</si>
  <si>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</si>
  <si>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</si>
  <si>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</si>
  <si>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</si>
  <si>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</si>
  <si>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</si>
  <si>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</si>
  <si>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</si>
  <si>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</si>
  <si>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</si>
  <si>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</si>
  <si>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</si>
  <si>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</si>
  <si>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</si>
  <si>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</si>
  <si>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</si>
  <si>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</si>
  <si>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</si>
  <si>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</si>
  <si>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</si>
  <si>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</si>
  <si>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</si>
  <si>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</si>
  <si>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</si>
  <si>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</si>
  <si>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</si>
  <si>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</si>
  <si>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</si>
  <si>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</si>
  <si>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</si>
  <si>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</si>
  <si>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</si>
  <si>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</si>
  <si>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</si>
  <si>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</si>
  <si>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</si>
  <si>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</si>
  <si>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</si>
  <si>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</si>
  <si>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</si>
  <si>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</si>
  <si>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</si>
  <si>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</si>
  <si>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</si>
  <si>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</si>
  <si>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</si>
  <si>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</si>
  <si>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</si>
  <si>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</si>
  <si>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</si>
  <si>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</si>
  <si>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</si>
  <si>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</si>
  <si>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</si>
  <si>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</si>
  <si>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</si>
  <si>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</si>
  <si>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</si>
  <si>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</si>
  <si>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</si>
  <si>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</si>
  <si>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</si>
  <si>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</si>
  <si>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</si>
  <si>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</si>
  <si>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</si>
  <si>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</si>
  <si>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</si>
  <si>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</si>
  <si>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</si>
  <si>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</si>
  <si>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</si>
  <si>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</si>
  <si>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</si>
  <si>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</si>
  <si>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</si>
  <si>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</si>
  <si>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</si>
  <si>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</si>
  <si>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</si>
  <si>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</si>
  <si>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</si>
  <si>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</si>
  <si>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</si>
  <si>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</si>
  <si>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</si>
  <si>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</si>
  <si>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</si>
  <si>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</si>
  <si>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</si>
  <si>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</si>
  <si>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</si>
  <si>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</si>
  <si>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</si>
  <si>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</si>
  <si>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</si>
  <si>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</si>
  <si>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</si>
  <si>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</si>
  <si>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</si>
  <si>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</si>
  <si>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</si>
  <si>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</si>
  <si>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</si>
  <si>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</si>
  <si>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</si>
  <si>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</si>
  <si>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</si>
  <si>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</si>
  <si>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</si>
  <si>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</si>
  <si>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</si>
  <si>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</si>
  <si>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</si>
  <si>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</si>
  <si>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</si>
  <si>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</si>
  <si>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</si>
  <si>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</si>
  <si>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</si>
  <si>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</si>
  <si>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</si>
  <si>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</si>
  <si>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</si>
  <si>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</si>
  <si>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</si>
  <si>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</si>
  <si>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</si>
  <si>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</si>
  <si>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</si>
  <si>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</si>
  <si>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</si>
  <si>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</si>
  <si>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</si>
  <si>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</si>
  <si>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</si>
  <si>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</si>
  <si>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</si>
  <si>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</si>
  <si>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</si>
  <si>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</si>
  <si>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</si>
  <si>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</si>
  <si>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</si>
  <si>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</si>
  <si>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</si>
  <si>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</si>
  <si>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</si>
  <si>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</si>
  <si>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</si>
  <si>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</si>
  <si>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</si>
  <si>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</si>
  <si>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</si>
  <si>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</si>
  <si>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</si>
  <si>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</si>
  <si>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</si>
  <si>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</si>
  <si>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</si>
  <si>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</si>
  <si>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</si>
  <si>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</si>
  <si>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</si>
  <si>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</si>
  <si>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</si>
  <si>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</si>
  <si>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</si>
  <si>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</si>
  <si>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</si>
  <si>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</si>
  <si>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</si>
  <si>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</si>
  <si>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</si>
  <si>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</si>
  <si>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</si>
  <si>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</si>
  <si>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</si>
  <si>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</si>
  <si>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</si>
  <si>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</si>
  <si>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</si>
  <si>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</si>
  <si>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</si>
  <si>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</si>
  <si>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</si>
  <si>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</si>
  <si>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</si>
  <si>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</si>
  <si>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</si>
  <si>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</si>
  <si>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</si>
  <si>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</si>
  <si>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</si>
  <si>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</si>
  <si>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</si>
  <si>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</si>
  <si>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</si>
  <si>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</si>
  <si>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</si>
  <si>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</si>
  <si>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</si>
  <si>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</si>
  <si>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</si>
  <si>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</si>
  <si>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</si>
  <si>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</si>
  <si>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</si>
  <si>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</si>
  <si>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</si>
  <si>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</si>
  <si>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</si>
  <si>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</si>
  <si>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</si>
  <si>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</si>
  <si>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</si>
  <si>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</si>
  <si>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</si>
  <si>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</si>
  <si>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</si>
  <si>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</si>
  <si>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</si>
  <si>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</si>
  <si>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</si>
  <si>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</si>
  <si>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</si>
  <si>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</si>
  <si>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</si>
  <si>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</si>
  <si>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</si>
  <si>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</si>
  <si>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</si>
  <si>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</si>
  <si>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</si>
  <si>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</si>
  <si>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</si>
  <si>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</si>
  <si>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</si>
  <si>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</si>
  <si>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</si>
  <si>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</si>
  <si>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</si>
  <si>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</si>
  <si>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</si>
  <si>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</si>
  <si>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</si>
  <si>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</si>
  <si>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</si>
  <si>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</si>
  <si>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</si>
  <si>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</si>
  <si>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</si>
  <si>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</si>
  <si>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</si>
  <si>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</si>
  <si>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</si>
  <si>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</si>
  <si>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</si>
  <si>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</si>
  <si>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</si>
  <si>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</si>
  <si>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</si>
  <si>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</si>
  <si>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</si>
  <si>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</si>
  <si>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</si>
  <si>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</si>
  <si>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</si>
  <si>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</si>
  <si>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</si>
  <si>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</si>
  <si>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</si>
  <si>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</si>
  <si>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</si>
  <si>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</si>
  <si>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</si>
  <si>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</si>
  <si>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</si>
  <si>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</si>
  <si>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</si>
  <si>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</si>
  <si>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</si>
  <si>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</si>
  <si>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</si>
  <si>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</si>
  <si>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</si>
  <si>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</si>
  <si>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</si>
  <si>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</si>
  <si>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</si>
  <si>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</si>
  <si>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</si>
  <si>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</si>
  <si>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</si>
  <si>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</si>
  <si>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</si>
  <si>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</si>
  <si>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</si>
  <si>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</si>
  <si>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</si>
  <si>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</si>
  <si>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</si>
  <si>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</si>
  <si>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</si>
  <si>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</si>
  <si>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</si>
  <si>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</si>
  <si>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</si>
  <si>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</si>
  <si>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</si>
  <si>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</si>
  <si>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</si>
  <si>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</si>
  <si>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</si>
  <si>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</si>
  <si>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</si>
  <si>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</si>
  <si>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</si>
  <si>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</si>
  <si>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</si>
  <si>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</si>
  <si>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</si>
  <si>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</si>
  <si>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</si>
  <si>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</si>
  <si>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</si>
  <si>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</si>
  <si>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</si>
  <si>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</si>
  <si>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</si>
  <si>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</si>
  <si>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</si>
  <si>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</si>
  <si>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</si>
  <si>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</si>
  <si>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</si>
  <si>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</si>
  <si>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</si>
  <si>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</si>
  <si>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</si>
  <si>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</si>
  <si>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</si>
  <si>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</si>
  <si>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</si>
  <si>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</si>
  <si>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</si>
  <si>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</si>
  <si>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</si>
  <si>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</si>
  <si>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</si>
  <si>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</si>
  <si>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</si>
  <si>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</si>
  <si>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</si>
  <si>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</si>
  <si>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</si>
  <si>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</si>
  <si>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</si>
  <si>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</si>
  <si>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</si>
  <si>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</si>
  <si>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</si>
  <si>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</si>
  <si>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</si>
  <si>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</si>
  <si>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</si>
  <si>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</si>
  <si>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</si>
  <si>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</si>
  <si>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</si>
  <si>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</si>
  <si>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</si>
  <si>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</si>
  <si>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</si>
  <si>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</si>
  <si>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</si>
  <si>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</si>
  <si>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</si>
  <si>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</si>
  <si>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</si>
  <si>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</si>
  <si>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</si>
  <si>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</si>
  <si>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</si>
  <si>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</si>
  <si>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</si>
  <si>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</si>
  <si>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</si>
  <si>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</si>
  <si>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</si>
  <si>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</si>
  <si>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</si>
  <si>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</si>
  <si>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</si>
  <si>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</si>
  <si>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</si>
  <si>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</si>
  <si>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</si>
  <si>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</si>
  <si>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</si>
  <si>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</si>
  <si>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</si>
  <si>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</si>
  <si>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</si>
  <si>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</si>
  <si>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</si>
  <si>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</si>
  <si>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</si>
  <si>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</si>
  <si>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</si>
  <si>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</si>
  <si>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</si>
  <si>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</si>
  <si>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</si>
  <si>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</si>
  <si>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</si>
  <si>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</si>
  <si>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</si>
  <si>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</si>
  <si>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</si>
  <si>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</si>
  <si>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</si>
  <si>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</si>
  <si>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</si>
  <si>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</si>
  <si>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</si>
  <si>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</si>
  <si>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</si>
  <si>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</si>
  <si>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</si>
  <si>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</si>
  <si>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</si>
  <si>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</si>
  <si>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</si>
  <si>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</si>
  <si>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</si>
  <si>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</si>
  <si>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</si>
  <si>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</si>
  <si>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</si>
  <si>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</si>
  <si>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</si>
  <si>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</si>
  <si>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</si>
  <si>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</si>
  <si>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</si>
  <si>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</si>
  <si>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</si>
  <si>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</si>
  <si>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</si>
  <si>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</si>
  <si>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</si>
  <si>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</si>
  <si>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</si>
  <si>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</si>
  <si>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</si>
  <si>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</si>
  <si>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</si>
  <si>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</si>
  <si>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</si>
  <si>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</si>
  <si>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</si>
  <si>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</si>
  <si>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</si>
  <si>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</si>
  <si>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</si>
  <si>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</si>
  <si>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</si>
  <si>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</si>
  <si>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</si>
  <si>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</si>
  <si>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</si>
  <si>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</si>
  <si>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</si>
  <si>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</si>
  <si>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</si>
  <si>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</si>
  <si>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</si>
  <si>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</si>
  <si>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</si>
  <si>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</si>
  <si>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</si>
  <si>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</si>
  <si>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</si>
  <si>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</si>
  <si>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</si>
  <si>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</si>
  <si>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</si>
  <si>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</si>
  <si>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</si>
  <si>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</si>
  <si>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</si>
  <si>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</si>
  <si>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</si>
  <si>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</si>
  <si>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</si>
  <si>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</si>
  <si>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</si>
  <si>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</si>
  <si>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</si>
  <si>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</si>
  <si>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</si>
  <si>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</si>
  <si>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</si>
  <si>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</si>
  <si>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</si>
  <si>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</si>
  <si>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</si>
  <si>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</si>
  <si>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</si>
  <si>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</si>
  <si>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</si>
  <si>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</si>
  <si>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</si>
  <si>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</si>
  <si>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</si>
  <si>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</si>
  <si>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</si>
  <si>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</si>
  <si>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</si>
  <si>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</si>
  <si>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</si>
  <si>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</si>
  <si>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</si>
  <si>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</si>
  <si>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</si>
  <si>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</si>
  <si>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</si>
  <si>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</si>
  <si>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</si>
  <si>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</si>
  <si>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</si>
  <si>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</si>
  <si>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</si>
  <si>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</si>
  <si>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</si>
  <si>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</si>
  <si>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</si>
  <si>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</si>
  <si>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</si>
  <si>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</si>
  <si>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</si>
  <si>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</si>
  <si>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</si>
  <si>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</si>
  <si>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</si>
  <si>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</si>
  <si>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</si>
  <si>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</si>
  <si>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</si>
  <si>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</si>
  <si>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</si>
  <si>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</si>
  <si>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</si>
  <si>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</si>
  <si>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</si>
  <si>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</si>
  <si>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</si>
  <si>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</si>
  <si>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</si>
  <si>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</si>
  <si>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</si>
  <si>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</si>
  <si>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</si>
  <si>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</si>
  <si>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</si>
  <si>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</si>
  <si>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</si>
  <si>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</si>
  <si>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</si>
  <si>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</si>
  <si>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</si>
  <si>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</si>
  <si>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</si>
  <si>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</si>
  <si>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</si>
  <si>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</si>
  <si>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</si>
  <si>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</si>
  <si>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</si>
  <si>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</si>
  <si>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</si>
  <si>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</si>
  <si>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</si>
  <si>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</si>
  <si>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</si>
  <si>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</si>
  <si>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</si>
  <si>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</si>
  <si>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</si>
  <si>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</si>
  <si>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</si>
  <si>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</si>
  <si>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</si>
  <si>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</si>
  <si>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</si>
  <si>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</si>
  <si>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</si>
  <si>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</si>
  <si>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</si>
  <si>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</si>
  <si>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</si>
  <si>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</si>
  <si>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</si>
  <si>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</si>
  <si>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</si>
  <si>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</si>
  <si>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</si>
  <si>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</si>
  <si>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</si>
  <si>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</si>
  <si>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</si>
  <si>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</si>
  <si>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</si>
  <si>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</si>
  <si>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</si>
  <si>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</si>
  <si>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</si>
  <si>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</si>
  <si>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</si>
  <si>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</si>
  <si>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</si>
  <si>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</si>
  <si>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</si>
  <si>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</si>
  <si>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</si>
  <si>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</si>
  <si>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</si>
  <si>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</si>
  <si>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</si>
  <si>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</si>
  <si>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</si>
  <si>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</si>
  <si>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</si>
  <si>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</si>
  <si>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</si>
  <si>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</si>
  <si>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</si>
  <si>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</si>
  <si>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</si>
  <si>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</si>
  <si>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</si>
  <si>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</si>
  <si>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</si>
  <si>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</si>
  <si>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</si>
  <si>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</si>
  <si>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</si>
  <si>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</si>
  <si>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</si>
  <si>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</si>
  <si>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</si>
  <si>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</si>
  <si>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</si>
  <si>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</si>
  <si>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</si>
  <si>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</si>
  <si>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</si>
  <si>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</si>
  <si>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</si>
  <si>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</si>
  <si>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</si>
  <si>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</si>
  <si>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</si>
  <si>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</si>
  <si>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</si>
  <si>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</si>
  <si>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</si>
  <si>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</si>
  <si>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</si>
  <si>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</si>
  <si>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</si>
  <si>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</si>
  <si>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</si>
  <si>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</si>
  <si>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</si>
  <si>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</si>
  <si>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</si>
  <si>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</si>
  <si>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</si>
  <si>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</si>
  <si>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</si>
  <si>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</si>
  <si>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</si>
  <si>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</si>
  <si>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</si>
  <si>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</si>
  <si>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</si>
  <si>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</si>
  <si>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</si>
  <si>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</si>
  <si>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</si>
  <si>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</si>
  <si>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</si>
  <si>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</si>
  <si>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</si>
  <si>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</si>
  <si>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</si>
  <si>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</si>
  <si>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</si>
  <si>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</si>
  <si>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</si>
  <si>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</si>
  <si>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</si>
  <si>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</si>
  <si>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</si>
  <si>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</si>
  <si>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</si>
  <si>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</si>
  <si>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</si>
  <si>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</si>
  <si>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</si>
  <si>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</si>
  <si>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</si>
  <si>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</si>
  <si>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</si>
  <si>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</si>
  <si>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</si>
  <si>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</si>
  <si>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</si>
  <si>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</si>
  <si>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</si>
  <si>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</si>
  <si>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</si>
  <si>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</si>
  <si>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</si>
  <si>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</si>
  <si>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</si>
  <si>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</si>
  <si>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</si>
  <si>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</si>
  <si>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</si>
  <si>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</si>
  <si>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</si>
  <si>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</si>
  <si>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</si>
  <si>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</si>
  <si>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</si>
  <si>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</si>
  <si>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</si>
  <si>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</si>
  <si>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</si>
  <si>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</si>
  <si>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</si>
  <si>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</si>
  <si>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</si>
  <si>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</si>
  <si>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</si>
  <si>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</si>
  <si>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</si>
  <si>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</si>
  <si>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</si>
  <si>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</si>
  <si>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</si>
  <si>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</si>
  <si>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</si>
  <si>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</si>
  <si>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</si>
  <si>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</si>
  <si>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</si>
  <si>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</si>
  <si>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</si>
  <si>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</si>
  <si>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</si>
  <si>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</si>
  <si>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</si>
  <si>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</si>
  <si>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</si>
  <si>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</si>
  <si>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</si>
  <si>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</si>
  <si>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</si>
  <si>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</si>
  <si>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</si>
  <si>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</si>
  <si>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</si>
  <si>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</si>
  <si>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</si>
  <si>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</si>
  <si>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</si>
  <si>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</si>
  <si>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</si>
  <si>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</si>
  <si>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</si>
  <si>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</si>
  <si>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</si>
  <si>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</si>
  <si>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</si>
  <si>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</si>
  <si>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</si>
  <si>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</si>
  <si>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</si>
  <si>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</si>
  <si>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</si>
  <si>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</si>
  <si>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</si>
  <si>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</si>
  <si>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</si>
  <si>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</si>
  <si>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</si>
  <si>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</si>
  <si>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</si>
  <si>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</si>
  <si>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</si>
  <si>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</si>
  <si>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</si>
  <si>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</si>
  <si>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</si>
  <si>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</si>
  <si>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</si>
  <si>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</si>
  <si>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</si>
  <si>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</si>
  <si>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</si>
  <si>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</si>
  <si>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</si>
  <si>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</si>
  <si>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</si>
  <si>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</si>
  <si>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</si>
  <si>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</si>
  <si>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</si>
  <si>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</si>
  <si>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</si>
  <si>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</si>
  <si>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</si>
  <si>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</si>
  <si>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</si>
  <si>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</si>
  <si>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</si>
  <si>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</si>
  <si>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</si>
  <si>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</si>
  <si>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</si>
  <si>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</si>
  <si>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</si>
  <si>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</si>
  <si>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</si>
  <si>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</si>
  <si>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</si>
  <si>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</si>
  <si>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</si>
  <si>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</si>
  <si>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</si>
  <si>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</si>
  <si>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</si>
  <si>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</si>
  <si>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</si>
  <si>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</si>
  <si>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</si>
  <si>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</si>
  <si>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</si>
  <si>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</si>
  <si>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</si>
  <si>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</si>
  <si>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</si>
  <si>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</si>
  <si>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</si>
  <si>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</si>
  <si>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</si>
  <si>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</si>
  <si>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</si>
  <si>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</si>
  <si>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</si>
  <si>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</si>
  <si>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</si>
  <si>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</si>
  <si>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</si>
  <si>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</si>
  <si>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</si>
  <si>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</si>
  <si>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</si>
  <si>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</si>
  <si>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</si>
  <si>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</si>
  <si>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</si>
  <si>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</si>
  <si>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</si>
  <si>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</si>
  <si>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</si>
  <si>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</si>
  <si>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</si>
  <si>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</si>
  <si>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</si>
  <si>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</si>
  <si>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</si>
  <si>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</si>
  <si>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</si>
  <si>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</si>
  <si>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</si>
  <si>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</si>
  <si>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</si>
  <si>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</si>
  <si>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</si>
  <si>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</si>
  <si>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</si>
  <si>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</si>
  <si>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</si>
  <si>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</si>
  <si>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</si>
  <si>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</si>
  <si>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</si>
  <si>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</si>
  <si>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</si>
  <si>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</si>
  <si>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</si>
  <si>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</si>
  <si>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</si>
  <si>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</si>
  <si>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</si>
  <si>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</si>
  <si>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</si>
  <si>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</si>
  <si>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</si>
  <si>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</si>
  <si>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</si>
  <si>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</si>
  <si>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</si>
  <si>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</si>
  <si>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</si>
  <si>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</si>
  <si>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</si>
  <si>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</si>
  <si>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</si>
  <si>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</si>
  <si>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</si>
  <si>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</si>
  <si>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</si>
  <si>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</si>
  <si>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</si>
  <si>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</si>
  <si>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</si>
  <si>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</si>
  <si>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</si>
  <si>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</si>
  <si>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</si>
  <si>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</si>
  <si>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</si>
  <si>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</si>
  <si>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</si>
  <si>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</si>
  <si>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</si>
  <si>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</si>
  <si>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</si>
  <si>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</si>
  <si>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</si>
  <si>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</si>
  <si>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</si>
  <si>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</si>
  <si>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</si>
  <si>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</si>
  <si>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</si>
  <si>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</si>
  <si>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</si>
  <si>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</si>
  <si>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</si>
  <si>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</si>
  <si>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</si>
  <si>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</si>
  <si>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</si>
  <si>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</si>
  <si>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</si>
  <si>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</si>
  <si>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</si>
  <si>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</si>
  <si>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</si>
  <si>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</si>
  <si>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</si>
  <si>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</si>
  <si>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</si>
  <si>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</si>
  <si>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</si>
  <si>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</si>
  <si>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</si>
  <si>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</si>
  <si>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</si>
  <si>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</si>
  <si>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</si>
  <si>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</si>
  <si>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</si>
  <si>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</si>
  <si>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</si>
  <si>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</si>
  <si>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</si>
  <si>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</si>
  <si>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</si>
  <si>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</si>
  <si>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</si>
  <si>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</si>
  <si>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</si>
  <si>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</si>
  <si>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</si>
  <si>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</si>
  <si>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</si>
  <si>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</si>
  <si>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</si>
  <si>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</si>
  <si>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</si>
  <si>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</si>
  <si>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</si>
  <si>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</si>
  <si>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</si>
  <si>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</si>
  <si>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</si>
  <si>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</si>
  <si>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</si>
  <si>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</si>
  <si>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</si>
  <si>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</si>
  <si>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</si>
  <si>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</si>
  <si>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</si>
  <si>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</si>
  <si>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</si>
  <si>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</si>
  <si>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</si>
  <si>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</si>
  <si>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</si>
  <si>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</si>
  <si>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</si>
  <si>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</si>
  <si>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</si>
  <si>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</si>
  <si>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</si>
  <si>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</si>
  <si>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</si>
  <si>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</si>
  <si>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</si>
  <si>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</si>
  <si>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</si>
  <si>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</si>
  <si>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</si>
  <si>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</si>
  <si>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</si>
  <si>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</si>
  <si>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</si>
  <si>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</si>
  <si>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</si>
  <si>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</si>
  <si>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</si>
  <si>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</si>
  <si>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</si>
  <si>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</si>
  <si>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</si>
  <si>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</si>
  <si>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</si>
  <si>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</si>
  <si>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</si>
  <si>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</si>
  <si>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</si>
  <si>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</si>
  <si>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</si>
  <si>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</si>
  <si>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</si>
  <si>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</si>
  <si>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</si>
  <si>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</si>
  <si>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</si>
  <si>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</si>
  <si>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</si>
  <si>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</si>
  <si>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</si>
  <si>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</si>
  <si>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</si>
  <si>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</si>
  <si>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</si>
  <si>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</si>
  <si>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</si>
  <si>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</si>
  <si>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</si>
  <si>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</si>
  <si>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</si>
  <si>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</si>
  <si>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</si>
  <si>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</si>
  <si>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</si>
  <si>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</si>
  <si>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</si>
  <si>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</si>
  <si>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</si>
  <si>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</si>
  <si>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</si>
  <si>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</si>
  <si>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</si>
  <si>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</si>
  <si>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</si>
  <si>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</si>
  <si>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</si>
  <si>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</si>
  <si>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</si>
  <si>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</si>
  <si>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</si>
  <si>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</si>
  <si>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</si>
  <si>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</si>
  <si>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</si>
  <si>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</si>
  <si>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</si>
  <si>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</si>
  <si>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</si>
  <si>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</si>
  <si>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</si>
  <si>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</si>
  <si>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</si>
  <si>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</si>
  <si>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</si>
  <si>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</si>
  <si>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</si>
  <si>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</si>
  <si>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</si>
  <si>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</si>
  <si>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</si>
  <si>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</si>
  <si>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</si>
  <si>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</si>
  <si>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</si>
  <si>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</si>
  <si>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</si>
  <si>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</si>
  <si>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</si>
  <si>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</si>
  <si>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</si>
  <si>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</si>
  <si>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</si>
  <si>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</si>
  <si>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</si>
  <si>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</si>
  <si>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</si>
  <si>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</si>
  <si>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</si>
  <si>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</si>
  <si>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</si>
  <si>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</si>
  <si>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</si>
  <si>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</si>
  <si>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</si>
  <si>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</si>
  <si>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</si>
  <si>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</si>
  <si>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</si>
  <si>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</si>
  <si>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</si>
  <si>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</si>
  <si>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</si>
  <si>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</si>
  <si>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</si>
  <si>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</si>
  <si>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</si>
  <si>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</si>
  <si>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</si>
  <si>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</si>
  <si>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</si>
  <si>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</si>
  <si>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</si>
  <si>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</si>
  <si>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</si>
  <si>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</si>
  <si>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</si>
  <si>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</si>
  <si>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</si>
  <si>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</si>
  <si>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</si>
  <si>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</si>
  <si>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</si>
  <si>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</si>
  <si>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</si>
  <si>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</si>
  <si>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</si>
  <si>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</si>
  <si>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</si>
  <si>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</si>
  <si>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</si>
  <si>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</si>
  <si>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</si>
  <si>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</si>
  <si>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</si>
  <si>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</si>
  <si>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</si>
  <si>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</si>
  <si>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</si>
  <si>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</si>
  <si>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</si>
  <si>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</si>
  <si>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</si>
  <si>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</si>
  <si>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</si>
  <si>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</si>
  <si>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</si>
  <si>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</si>
  <si>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</si>
  <si>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</si>
  <si>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</si>
  <si>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</si>
  <si>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</si>
  <si>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</si>
  <si>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</si>
  <si>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</si>
  <si>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</si>
  <si>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</si>
  <si>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</si>
  <si>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</si>
  <si>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</si>
  <si>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</si>
  <si>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</si>
  <si>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</si>
  <si>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</si>
  <si>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</si>
  <si>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</si>
  <si>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</si>
  <si>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</si>
  <si>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</si>
  <si>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</si>
  <si>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</si>
  <si>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</si>
  <si>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</si>
  <si>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</si>
  <si>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</si>
  <si>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</si>
  <si>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</si>
  <si>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</si>
  <si>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</si>
  <si>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</si>
  <si>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</si>
  <si>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</si>
  <si>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</si>
  <si>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</si>
  <si>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</si>
  <si>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</si>
  <si>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</si>
  <si>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</si>
  <si>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</si>
  <si>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</si>
  <si>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</si>
  <si>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</si>
  <si>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</si>
  <si>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</si>
  <si>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</si>
  <si>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</si>
  <si>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</si>
  <si>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</si>
  <si>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</si>
  <si>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</si>
  <si>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</si>
  <si>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</si>
  <si>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</si>
  <si>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</si>
  <si>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</si>
  <si>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</si>
  <si>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</si>
  <si>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</si>
  <si>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</si>
  <si>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</si>
  <si>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</si>
  <si>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</si>
  <si>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</si>
  <si>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</si>
  <si>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</si>
  <si>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</si>
  <si>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</si>
  <si>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</si>
  <si>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</si>
  <si>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</si>
  <si>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</si>
  <si>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</si>
  <si>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</si>
  <si>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</si>
  <si>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</si>
  <si>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</si>
  <si>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</si>
  <si>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</si>
  <si>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</si>
  <si>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</si>
  <si>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</si>
  <si>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</si>
  <si>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</si>
  <si>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</si>
  <si>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</si>
  <si>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</si>
  <si>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</si>
  <si>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</si>
  <si>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</si>
  <si>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</si>
  <si>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</si>
  <si>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</si>
  <si>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</si>
  <si>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</si>
  <si>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</si>
  <si>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</si>
  <si>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</si>
  <si>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</si>
  <si>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</si>
  <si>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</si>
  <si>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</si>
  <si>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</si>
  <si>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</si>
  <si>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</si>
  <si>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</si>
  <si>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</si>
  <si>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</si>
  <si>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</si>
  <si>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</si>
  <si>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</si>
  <si>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</si>
  <si>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</si>
  <si>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</si>
  <si>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</si>
  <si>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</si>
  <si>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</si>
  <si>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</si>
  <si>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</si>
  <si>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</si>
  <si>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</si>
  <si>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</si>
  <si>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</si>
  <si>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</si>
  <si>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</si>
  <si>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</si>
  <si>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</si>
  <si>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</si>
  <si>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</si>
  <si>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</si>
  <si>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</si>
  <si>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</si>
  <si>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</si>
  <si>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</si>
  <si>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</si>
  <si>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</si>
  <si>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</si>
  <si>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</si>
  <si>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</si>
  <si>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</si>
  <si>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</si>
  <si>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</si>
  <si>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</si>
  <si>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</si>
  <si>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</si>
  <si>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</si>
  <si>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</si>
  <si>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</si>
  <si>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</si>
  <si>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</si>
  <si>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</si>
  <si>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</si>
  <si>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</si>
  <si>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</si>
  <si>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</si>
  <si>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</si>
  <si>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</si>
  <si>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</si>
  <si>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</si>
  <si>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</si>
  <si>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</si>
  <si>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</si>
  <si>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</si>
  <si>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</si>
  <si>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</si>
  <si>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</si>
  <si>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</si>
  <si>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</si>
  <si>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</si>
  <si>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</si>
  <si>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</si>
  <si>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</si>
  <si>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</si>
  <si>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</si>
  <si>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</si>
  <si>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</si>
  <si>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</si>
  <si>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</si>
  <si>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</si>
  <si>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</si>
  <si>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</si>
  <si>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</si>
  <si>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</si>
  <si>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</si>
  <si>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</si>
  <si>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</si>
  <si>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</si>
  <si>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</si>
  <si>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</si>
  <si>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</si>
  <si>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</si>
  <si>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</si>
  <si>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</si>
  <si>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</si>
  <si>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</si>
  <si>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</si>
  <si>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</si>
  <si>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</si>
  <si>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</si>
  <si>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</si>
  <si>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</si>
  <si>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</si>
  <si>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</si>
  <si>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</si>
  <si>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</si>
  <si>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</si>
  <si>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</si>
  <si>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</si>
  <si>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</si>
  <si>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</si>
  <si>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</si>
  <si>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</si>
  <si>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</si>
  <si>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</si>
  <si>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</si>
  <si>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</si>
  <si>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</si>
  <si>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</si>
  <si>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</si>
  <si>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</si>
  <si>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</si>
  <si>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</si>
  <si>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</si>
  <si>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</si>
  <si>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</si>
  <si>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</si>
  <si>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</si>
  <si>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</si>
  <si>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</si>
  <si>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</si>
  <si>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</si>
  <si>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</si>
  <si>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</si>
  <si>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</si>
  <si>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</si>
  <si>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</si>
  <si>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</si>
  <si>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</si>
  <si>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</si>
  <si>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</si>
  <si>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</si>
  <si>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</si>
  <si>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</si>
  <si>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</si>
  <si>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</si>
  <si>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</si>
  <si>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</si>
  <si>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</si>
  <si>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</si>
  <si>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</si>
  <si>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</si>
  <si>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</si>
  <si>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</si>
  <si>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</si>
  <si>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</si>
  <si>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</si>
  <si>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</si>
  <si>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</si>
  <si>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</si>
  <si>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</si>
  <si>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</si>
  <si>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</si>
  <si>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</si>
  <si>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</si>
  <si>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</si>
  <si>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</si>
  <si>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</si>
  <si>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</si>
  <si>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</si>
  <si>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</si>
  <si>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</si>
  <si>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</si>
  <si>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</si>
  <si>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</si>
  <si>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</si>
  <si>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</si>
  <si>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</si>
  <si>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</si>
  <si>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</si>
  <si>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</si>
  <si>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</si>
  <si>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</si>
  <si>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</si>
  <si>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</si>
  <si>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</si>
  <si>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</si>
  <si>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</si>
  <si>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</si>
  <si>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</si>
  <si>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</si>
  <si>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</si>
  <si>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</si>
  <si>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</si>
  <si>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</si>
  <si>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</si>
  <si>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</si>
  <si>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</si>
  <si>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</si>
  <si>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</si>
  <si>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</si>
  <si>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</si>
  <si>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</si>
  <si>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</si>
  <si>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</si>
  <si>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</si>
  <si>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</si>
  <si>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</si>
  <si>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</si>
  <si>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</si>
  <si>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</si>
  <si>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</si>
  <si>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</si>
  <si>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</si>
  <si>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</si>
  <si>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</si>
  <si>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</si>
  <si>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</si>
  <si>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</si>
  <si>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</si>
  <si>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</si>
  <si>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</si>
  <si>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</si>
  <si>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</si>
  <si>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</si>
  <si>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</si>
  <si>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</si>
  <si>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</si>
  <si>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</si>
  <si>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</si>
  <si>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</si>
  <si>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</si>
  <si>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</si>
  <si>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</si>
  <si>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</si>
  <si>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</si>
  <si>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</si>
  <si>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</si>
  <si>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</si>
  <si>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</si>
  <si>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</si>
  <si>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</si>
  <si>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</si>
  <si>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</si>
  <si>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</si>
  <si>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</si>
  <si>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</si>
  <si>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</si>
  <si>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</si>
  <si>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</si>
  <si>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</si>
  <si>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</si>
  <si>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</si>
  <si>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</si>
  <si>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</si>
  <si>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</si>
  <si>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</si>
  <si>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</si>
  <si>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</si>
  <si>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</si>
  <si>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</si>
  <si>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</si>
  <si>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</si>
  <si>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</si>
  <si>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</si>
  <si>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</si>
  <si>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</si>
  <si>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</si>
  <si>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</si>
  <si>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</si>
  <si>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</si>
  <si>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</si>
  <si>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</si>
  <si>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</si>
  <si>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</si>
  <si>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</si>
  <si>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</si>
  <si>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</si>
  <si>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</si>
  <si>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</si>
  <si>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</si>
  <si>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</si>
  <si>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</si>
  <si>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</si>
  <si>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</si>
  <si>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</si>
  <si>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</si>
  <si>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</si>
  <si>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</si>
  <si>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</si>
  <si>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</si>
  <si>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</si>
  <si>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</si>
  <si>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</si>
  <si>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</si>
  <si>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</si>
  <si>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</si>
  <si>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</si>
  <si>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</si>
  <si>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</si>
  <si>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</si>
  <si>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</si>
  <si>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</si>
  <si>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</si>
  <si>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</si>
  <si>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</si>
  <si>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</si>
  <si>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</si>
  <si>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</si>
  <si>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</si>
  <si>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</si>
  <si>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</si>
  <si>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</si>
  <si>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</si>
  <si>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</si>
  <si>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</si>
  <si>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</si>
  <si>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</si>
  <si>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</si>
  <si>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</si>
  <si>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</si>
  <si>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</si>
  <si>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</si>
  <si>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</si>
  <si>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</si>
  <si>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</si>
  <si>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</si>
  <si>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</si>
  <si>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</si>
  <si>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</si>
  <si>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</si>
  <si>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</si>
  <si>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</si>
  <si>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</si>
  <si>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</si>
  <si>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</si>
  <si>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</si>
  <si>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</si>
  <si>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</si>
  <si>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</si>
  <si>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</si>
  <si>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</si>
  <si>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</si>
  <si>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</si>
  <si>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</si>
  <si>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</si>
  <si>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</si>
  <si>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</si>
  <si>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</si>
  <si>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</si>
  <si>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</si>
  <si>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</si>
  <si>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</si>
  <si>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</si>
  <si>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</si>
  <si>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</si>
  <si>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</si>
  <si>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</si>
  <si>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</si>
  <si>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</si>
  <si>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</si>
  <si>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</si>
  <si>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</si>
  <si>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</si>
  <si>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</si>
  <si>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</si>
  <si>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</si>
  <si>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</si>
  <si>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</si>
  <si>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</si>
  <si>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</si>
  <si>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</si>
  <si>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</si>
  <si>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</si>
  <si>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</si>
  <si>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</si>
  <si>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</si>
  <si>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</si>
  <si>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</si>
  <si>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</si>
  <si>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</si>
  <si>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</si>
  <si>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</si>
  <si>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</si>
  <si>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</si>
  <si>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</si>
  <si>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</si>
  <si>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</si>
  <si>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</si>
  <si>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</si>
  <si>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</si>
  <si>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</si>
  <si>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</si>
  <si>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</si>
  <si>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</si>
  <si>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</si>
  <si>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</si>
  <si>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</si>
  <si>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</si>
  <si>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</si>
  <si>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</si>
  <si>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</si>
  <si>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</si>
  <si>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</si>
  <si>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</si>
  <si>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</si>
  <si>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</si>
  <si>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</si>
  <si>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</si>
  <si>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</si>
  <si>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</si>
  <si>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</si>
  <si>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</si>
  <si>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</si>
  <si>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</si>
  <si>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</si>
  <si>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</si>
  <si>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</si>
  <si>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</si>
  <si>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</si>
  <si>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</si>
  <si>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</si>
  <si>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</si>
  <si>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</si>
  <si>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</si>
  <si>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</si>
  <si>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</si>
  <si>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</si>
  <si>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</si>
  <si>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</si>
  <si>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</si>
  <si>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</si>
  <si>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</si>
  <si>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</si>
  <si>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</si>
  <si>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</si>
  <si>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</si>
  <si>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</si>
  <si>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</si>
  <si>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</si>
  <si>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</si>
  <si>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</si>
  <si>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</si>
  <si>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</si>
  <si>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</si>
  <si>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</si>
  <si>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</si>
  <si>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</si>
  <si>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</si>
  <si>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</si>
  <si>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</si>
  <si>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</si>
  <si>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</si>
  <si>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</si>
  <si>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</si>
  <si>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</si>
  <si>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</si>
  <si>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</si>
  <si>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</si>
  <si>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</si>
  <si>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</si>
  <si>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</si>
  <si>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</si>
  <si>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</si>
  <si>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</si>
  <si>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</si>
  <si>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</si>
  <si>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</si>
  <si>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</si>
  <si>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</si>
  <si>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</si>
  <si>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</si>
  <si>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</si>
  <si>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</si>
  <si>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</si>
  <si>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</si>
  <si>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</si>
  <si>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</si>
  <si>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</si>
  <si>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</si>
  <si>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</si>
  <si>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</si>
  <si>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</si>
  <si>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</si>
  <si>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</si>
  <si>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</si>
  <si>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</si>
  <si>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</si>
  <si>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</si>
  <si>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</si>
  <si>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</si>
  <si>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</si>
  <si>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</si>
  <si>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</si>
  <si>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</si>
  <si>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</si>
  <si>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</si>
  <si>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</si>
  <si>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</si>
  <si>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</si>
  <si>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</si>
  <si>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</si>
  <si>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</si>
  <si>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</si>
  <si>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</si>
  <si>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</si>
  <si>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</si>
  <si>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</si>
  <si>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</si>
  <si>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</si>
  <si>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</si>
  <si>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</si>
  <si>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</si>
  <si>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</si>
  <si>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</si>
  <si>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</si>
  <si>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</si>
  <si>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</si>
  <si>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</si>
  <si>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</si>
  <si>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</si>
  <si>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</si>
  <si>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</si>
  <si>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</si>
  <si>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</si>
  <si>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</si>
  <si>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</si>
  <si>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</si>
  <si>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</si>
  <si>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</si>
  <si>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</si>
  <si>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</si>
  <si>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</si>
  <si>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</si>
  <si>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</si>
  <si>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</si>
  <si>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</si>
  <si>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</si>
  <si>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</si>
  <si>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</si>
  <si>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</si>
  <si>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</si>
  <si>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</si>
  <si>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</si>
  <si>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</si>
  <si>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</si>
  <si>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</si>
  <si>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</si>
  <si>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</si>
  <si>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</si>
  <si>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</si>
  <si>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</si>
  <si>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</si>
  <si>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</si>
  <si>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</si>
  <si>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</si>
  <si>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</si>
  <si>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</si>
  <si>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</si>
  <si>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</si>
  <si>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</si>
  <si>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</si>
  <si>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</si>
  <si>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</si>
  <si>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</si>
  <si>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</si>
  <si>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</si>
  <si>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</si>
  <si>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</si>
  <si>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</si>
  <si>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</si>
  <si>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</si>
  <si>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</si>
  <si>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</si>
  <si>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</si>
  <si>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</si>
  <si>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</si>
  <si>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</si>
  <si>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</si>
  <si>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</si>
  <si>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</si>
  <si>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</si>
  <si>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</si>
  <si>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</si>
  <si>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</si>
  <si>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</si>
  <si>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</si>
  <si>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</si>
  <si>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</si>
  <si>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</si>
  <si>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</si>
  <si>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</si>
  <si>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</si>
  <si>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</si>
  <si>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</si>
  <si>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</si>
  <si>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</si>
  <si>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</si>
  <si>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</si>
  <si>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</si>
  <si>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</si>
  <si>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</si>
  <si>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</si>
  <si>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</si>
  <si>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</si>
  <si>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</si>
  <si>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</si>
  <si>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</si>
  <si>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</si>
  <si>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</si>
  <si>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</si>
  <si>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</si>
  <si>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</si>
  <si>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</si>
  <si>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</si>
  <si>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</si>
  <si>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</si>
  <si>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</si>
  <si>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</si>
  <si>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</si>
  <si>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</si>
  <si>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</si>
  <si>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</si>
  <si>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</si>
  <si>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</si>
  <si>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</si>
  <si>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</si>
  <si>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</si>
  <si>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</si>
  <si>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</si>
  <si>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</si>
  <si>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</si>
  <si>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</si>
  <si>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</si>
  <si>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</si>
  <si>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</si>
  <si>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</si>
  <si>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</si>
  <si>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</si>
  <si>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</si>
  <si>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</si>
  <si>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</si>
  <si>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</si>
  <si>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</si>
  <si>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</si>
  <si>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</si>
  <si>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</si>
  <si>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</si>
  <si>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</si>
  <si>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</si>
  <si>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</si>
  <si>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</si>
  <si>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</si>
  <si>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</si>
  <si>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</si>
  <si>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</si>
  <si>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</si>
  <si>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</si>
  <si>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</si>
  <si>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</si>
  <si>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</si>
  <si>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</si>
  <si>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</si>
  <si>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</si>
  <si>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</si>
  <si>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</si>
  <si>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</si>
  <si>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</si>
  <si>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</si>
  <si>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</si>
  <si>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</si>
  <si>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</si>
  <si>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</si>
  <si>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</si>
  <si>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</si>
  <si>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</si>
  <si>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</si>
  <si>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</si>
  <si>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</si>
  <si>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</si>
  <si>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</si>
  <si>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</si>
  <si>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</si>
  <si>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</si>
  <si>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</si>
  <si>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</si>
  <si>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</si>
  <si>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</si>
  <si>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</si>
  <si>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</si>
  <si>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</si>
  <si>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</si>
  <si>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</si>
  <si>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</si>
  <si>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</si>
  <si>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</si>
  <si>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</si>
  <si>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</si>
  <si>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</si>
  <si>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</si>
  <si>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</si>
  <si>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</si>
  <si>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</si>
  <si>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</si>
  <si>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</si>
  <si>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</si>
  <si>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</si>
  <si>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</si>
  <si>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</si>
  <si>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</si>
  <si>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</si>
  <si>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</si>
  <si>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</si>
  <si>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</si>
  <si>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</si>
  <si>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</si>
  <si>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</si>
  <si>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</si>
  <si>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</si>
  <si>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</si>
  <si>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</si>
  <si>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</si>
  <si>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</si>
  <si>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</si>
  <si>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</si>
  <si>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</si>
  <si>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</si>
  <si>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</si>
  <si>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</si>
  <si>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</si>
  <si>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</si>
  <si>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</si>
  <si>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</si>
  <si>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</si>
  <si>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</si>
  <si>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</si>
  <si>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</si>
  <si>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</si>
  <si>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</si>
  <si>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</si>
  <si>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</si>
  <si>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</si>
  <si>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</si>
  <si>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</si>
  <si>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</si>
  <si>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</si>
  <si>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</si>
  <si>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</si>
  <si>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</si>
  <si>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</si>
  <si>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</si>
  <si>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</si>
  <si>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</si>
  <si>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</si>
  <si>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</si>
  <si>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</si>
  <si>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</si>
  <si>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</si>
  <si>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</si>
  <si>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</si>
  <si>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</si>
  <si>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</si>
  <si>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</si>
  <si>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</si>
  <si>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</si>
  <si>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</si>
  <si>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</si>
  <si>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</si>
  <si>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</si>
  <si>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</si>
  <si>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</si>
  <si>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</si>
  <si>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</si>
  <si>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</si>
  <si>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</si>
  <si>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</si>
  <si>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</si>
  <si>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</si>
  <si>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</si>
  <si>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</si>
  <si>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</si>
  <si>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</si>
  <si>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</si>
  <si>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</si>
  <si>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</si>
  <si>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</si>
  <si>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</si>
  <si>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</si>
  <si>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</si>
  <si>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</si>
  <si>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</si>
  <si>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</si>
  <si>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</si>
  <si>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</si>
  <si>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</si>
  <si>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</si>
  <si>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</si>
  <si>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</si>
  <si>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</si>
  <si>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</si>
  <si>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</si>
  <si>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</si>
  <si>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</si>
  <si>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</si>
  <si>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</si>
  <si>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</si>
  <si>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</si>
  <si>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</si>
  <si>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</si>
  <si>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</si>
  <si>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</si>
  <si>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</si>
  <si>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</si>
  <si>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</si>
  <si>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</si>
  <si>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</si>
  <si>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</si>
  <si>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</si>
  <si>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</si>
  <si>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</si>
  <si>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</si>
  <si>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</si>
  <si>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</si>
  <si>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</si>
  <si>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</si>
  <si>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</si>
  <si>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</si>
  <si>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</si>
  <si>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</si>
  <si>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</si>
  <si>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</si>
  <si>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</si>
  <si>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</si>
  <si>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</si>
  <si>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</si>
  <si>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</si>
  <si>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</si>
  <si>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</si>
  <si>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</si>
  <si>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</si>
  <si>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</si>
  <si>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</si>
  <si>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</si>
  <si>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</si>
  <si>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</si>
  <si>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</si>
  <si>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</si>
  <si>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</si>
  <si>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</si>
  <si>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</si>
  <si>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</si>
  <si>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</si>
  <si>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</si>
  <si>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</si>
  <si>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</si>
  <si>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</si>
  <si>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</si>
  <si>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</si>
  <si>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</si>
  <si>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</si>
  <si>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</si>
  <si>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</si>
  <si>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</si>
  <si>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</si>
  <si>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</si>
  <si>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</si>
  <si>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</si>
  <si>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</si>
  <si>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</si>
  <si>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</si>
  <si>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</si>
  <si>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</si>
  <si>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</si>
  <si>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</si>
  <si>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</si>
  <si>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</si>
  <si>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</si>
  <si>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</si>
  <si>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</si>
  <si>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</si>
  <si>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</si>
  <si>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</si>
  <si>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</si>
  <si>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</si>
  <si>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</si>
  <si>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</si>
  <si>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</si>
  <si>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</si>
  <si>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</si>
  <si>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</si>
  <si>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</si>
  <si>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</si>
  <si>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</si>
  <si>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</si>
  <si>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</si>
  <si>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</si>
  <si>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</si>
  <si>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</si>
  <si>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</si>
  <si>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</si>
  <si>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</si>
  <si>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</si>
  <si>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</si>
  <si>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</si>
  <si>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</si>
  <si>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</si>
  <si>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</si>
  <si>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</si>
  <si>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</si>
  <si>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</si>
  <si>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</si>
  <si>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</si>
  <si>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</si>
  <si>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</si>
  <si>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</si>
  <si>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</si>
  <si>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</si>
  <si>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</si>
  <si>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</si>
  <si>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</si>
  <si>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</si>
  <si>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</si>
  <si>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</si>
  <si>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</si>
  <si>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</si>
  <si>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</si>
  <si>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</si>
  <si>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</si>
  <si>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</si>
  <si>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</si>
  <si>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</si>
  <si>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</si>
  <si>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</si>
  <si>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</si>
  <si>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</si>
  <si>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</si>
  <si>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</si>
  <si>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</si>
  <si>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</si>
  <si>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</si>
  <si>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</si>
  <si>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</si>
  <si>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</si>
  <si>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</si>
  <si>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</si>
  <si>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</si>
  <si>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</si>
  <si>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</si>
  <si>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</si>
  <si>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</si>
  <si>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</si>
  <si>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</si>
  <si>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</si>
  <si>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</si>
  <si>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</si>
  <si>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</si>
  <si>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</si>
  <si>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</si>
  <si>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</si>
  <si>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</si>
  <si>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</si>
  <si>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</si>
  <si>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</si>
  <si>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</si>
  <si>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</si>
  <si>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</si>
  <si>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</si>
  <si>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</si>
  <si>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</si>
  <si>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</si>
  <si>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</si>
  <si>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</si>
  <si>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</si>
  <si>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</si>
  <si>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</si>
  <si>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</si>
  <si>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</si>
  <si>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</si>
  <si>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</si>
  <si>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</si>
  <si>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</si>
  <si>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</si>
  <si>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</si>
  <si>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</si>
  <si>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</si>
  <si>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</si>
  <si>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</si>
  <si>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</si>
  <si>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</si>
  <si>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</si>
  <si>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</si>
  <si>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</si>
  <si>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</si>
  <si>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</si>
  <si>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</si>
  <si>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</si>
  <si>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</si>
  <si>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</si>
  <si>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</si>
  <si>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</si>
  <si>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</si>
  <si>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</si>
  <si>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</si>
  <si>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</si>
  <si>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</si>
  <si>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</si>
  <si>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</si>
  <si>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</si>
  <si>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</si>
  <si>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</si>
  <si>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</si>
  <si>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</si>
  <si>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</si>
  <si>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</si>
  <si>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</si>
  <si>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</si>
  <si>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</si>
  <si>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</si>
  <si>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</si>
  <si>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</si>
  <si>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</si>
  <si>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</si>
  <si>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</si>
  <si>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</si>
  <si>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</si>
  <si>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</si>
  <si>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</si>
  <si>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</si>
  <si>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</si>
  <si>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</si>
  <si>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</si>
  <si>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</si>
  <si>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</si>
  <si>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</si>
  <si>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</si>
  <si>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</si>
  <si>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</si>
  <si>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</si>
  <si>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</si>
  <si>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</si>
  <si>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</si>
  <si>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</si>
  <si>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</si>
  <si>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</si>
  <si>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</si>
  <si>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</si>
  <si>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</si>
  <si>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</si>
  <si>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</si>
  <si>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</si>
  <si>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</si>
  <si>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</si>
  <si>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</si>
  <si>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</si>
  <si>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</si>
  <si>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</si>
  <si>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</si>
  <si>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</si>
  <si>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</si>
  <si>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</si>
  <si>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</si>
  <si>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</si>
  <si>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</si>
  <si>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</si>
  <si>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</si>
  <si>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</si>
  <si>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</si>
  <si>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</si>
  <si>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</si>
  <si>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</si>
  <si>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</si>
  <si>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</si>
  <si>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</si>
  <si>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</si>
  <si>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</si>
  <si>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</si>
  <si>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</si>
  <si>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</si>
  <si>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</si>
  <si>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</si>
  <si>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</si>
  <si>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</si>
  <si>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</si>
  <si>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</si>
  <si>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</si>
  <si>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</si>
  <si>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</si>
  <si>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</si>
  <si>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</si>
  <si>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</si>
  <si>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</si>
  <si>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</si>
  <si>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</si>
  <si>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</si>
  <si>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</si>
  <si>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</si>
  <si>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</si>
  <si>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</si>
  <si>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</si>
  <si>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</si>
  <si>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</si>
  <si>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</si>
  <si>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</si>
  <si>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</si>
  <si>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</si>
  <si>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</si>
  <si>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</si>
  <si>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</si>
  <si>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</si>
  <si>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</si>
  <si>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</si>
  <si>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</si>
  <si>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</si>
  <si>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</si>
  <si>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</si>
  <si>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</si>
  <si>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</si>
  <si>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</si>
  <si>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</si>
  <si>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</si>
  <si>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</si>
  <si>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</si>
  <si>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</si>
  <si>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</si>
  <si>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</si>
  <si>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</si>
  <si>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</si>
  <si>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</si>
  <si>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</si>
  <si>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</si>
  <si>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</si>
  <si>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</si>
  <si>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</si>
  <si>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</si>
  <si>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</si>
  <si>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</si>
  <si>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</si>
  <si>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</si>
  <si>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</si>
  <si>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</si>
  <si>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</si>
  <si>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</si>
  <si>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</si>
  <si>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</si>
  <si>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</si>
  <si>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</si>
  <si>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</si>
  <si>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</si>
  <si>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</si>
  <si>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</si>
  <si>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</si>
  <si>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</si>
  <si>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</si>
  <si>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</si>
  <si>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</si>
  <si>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</si>
  <si>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</si>
  <si>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</si>
  <si>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</si>
  <si>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</si>
  <si>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</si>
  <si>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</si>
  <si>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</si>
  <si>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</si>
  <si>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</si>
  <si>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</si>
  <si>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</si>
  <si>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</si>
  <si>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</si>
  <si>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</si>
  <si>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</si>
  <si>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</si>
  <si>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</si>
  <si>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</si>
  <si>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</si>
  <si>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</si>
  <si>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</si>
  <si>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</si>
  <si>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</si>
  <si>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</si>
  <si>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</si>
  <si>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</si>
  <si>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</si>
  <si>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</si>
  <si>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</si>
  <si>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</si>
  <si>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</si>
  <si>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</si>
  <si>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</si>
  <si>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</si>
  <si>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</si>
  <si>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</si>
  <si>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</si>
  <si>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</si>
  <si>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</si>
  <si>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</si>
  <si>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</si>
  <si>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</si>
  <si>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</si>
  <si>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</si>
  <si>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</si>
  <si>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</si>
  <si>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</si>
  <si>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</si>
  <si>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</si>
  <si>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</si>
  <si>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</si>
  <si>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</si>
  <si>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</si>
  <si>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</si>
  <si>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</si>
  <si>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</si>
  <si>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</si>
  <si>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</si>
  <si>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</si>
  <si>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</si>
  <si>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</si>
  <si>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</si>
  <si>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</si>
  <si>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</si>
  <si>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</si>
  <si>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</si>
  <si>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</si>
  <si>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</si>
  <si>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</si>
  <si>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</si>
  <si>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</si>
  <si>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</si>
  <si>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</si>
  <si>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</si>
  <si>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</si>
  <si>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</si>
  <si>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</si>
  <si>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</si>
  <si>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</si>
  <si>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</si>
  <si>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</si>
  <si>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</si>
  <si>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</si>
  <si>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</si>
  <si>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</si>
  <si>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</si>
  <si>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</si>
  <si>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</si>
  <si>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</si>
  <si>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</si>
  <si>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</si>
  <si>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</si>
  <si>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</si>
  <si>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</si>
  <si>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</si>
  <si>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</si>
  <si>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</si>
  <si>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</si>
  <si>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</si>
  <si>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</si>
  <si>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</si>
  <si>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</si>
  <si>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</si>
  <si>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</si>
  <si>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</si>
  <si>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</si>
  <si>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</si>
  <si>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</si>
  <si>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</si>
  <si>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</si>
  <si>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</si>
  <si>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</si>
  <si>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</si>
  <si>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</si>
  <si>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</si>
  <si>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</si>
  <si>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</si>
  <si>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</si>
  <si>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</si>
  <si>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</si>
  <si>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</si>
  <si>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</si>
  <si>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</si>
  <si>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</si>
  <si>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</si>
  <si>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</si>
  <si>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</si>
  <si>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</si>
  <si>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</si>
  <si>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</si>
  <si>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</si>
  <si>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</si>
  <si>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</si>
  <si>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</si>
  <si>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</si>
  <si>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</si>
  <si>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</si>
  <si>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</si>
  <si>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</si>
  <si>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</si>
  <si>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</si>
  <si>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</si>
  <si>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</si>
  <si>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</si>
  <si>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</si>
  <si>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</si>
  <si>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</si>
  <si>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</si>
  <si>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</si>
  <si>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</si>
  <si>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</si>
  <si>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</si>
  <si>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</si>
  <si>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</si>
  <si>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</si>
  <si>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</si>
  <si>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</si>
  <si>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</si>
  <si>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</si>
  <si>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</si>
  <si>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</si>
  <si>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</si>
  <si>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</si>
  <si>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</si>
  <si>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</si>
  <si>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</si>
  <si>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</si>
  <si>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</si>
  <si>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</si>
  <si>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</si>
  <si>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</si>
  <si>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</si>
  <si>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</si>
  <si>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</si>
  <si>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</si>
  <si>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</si>
  <si>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</si>
  <si>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</si>
  <si>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</si>
  <si>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</si>
  <si>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</si>
  <si>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</si>
  <si>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</si>
  <si>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</si>
  <si>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</si>
  <si>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</si>
  <si>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</si>
  <si>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</si>
  <si>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</si>
  <si>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</si>
  <si>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</si>
  <si>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</si>
  <si>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</si>
  <si>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</si>
  <si>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</si>
  <si>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</si>
  <si>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</si>
  <si>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</si>
  <si>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</si>
  <si>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</si>
  <si>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</si>
  <si>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</si>
  <si>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</si>
  <si>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</si>
  <si>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</si>
  <si>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</si>
  <si>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</si>
  <si>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</si>
  <si>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</si>
  <si>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</si>
  <si>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</si>
  <si>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</si>
  <si>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</si>
  <si>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</si>
  <si>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</si>
  <si>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</si>
  <si>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</si>
  <si>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</si>
  <si>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</si>
  <si>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</si>
  <si>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</si>
  <si>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</si>
  <si>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</si>
  <si>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</si>
  <si>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</si>
  <si>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</si>
  <si>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</si>
  <si>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</si>
  <si>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</si>
  <si>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</si>
  <si>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</si>
  <si>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</si>
  <si>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</si>
  <si>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</si>
  <si>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</si>
  <si>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</si>
  <si>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</si>
  <si>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</si>
  <si>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</si>
  <si>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</si>
  <si>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</si>
  <si>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</si>
  <si>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</si>
  <si>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</si>
  <si>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</si>
  <si>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</si>
  <si>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</si>
  <si>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</si>
  <si>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</si>
  <si>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</si>
  <si>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</si>
  <si>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</si>
  <si>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</si>
  <si>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</si>
  <si>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</si>
  <si>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</si>
  <si>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</si>
  <si>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</si>
  <si>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</si>
  <si>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</si>
  <si>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</si>
  <si>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</si>
  <si>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</si>
  <si>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</si>
  <si>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</si>
  <si>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</si>
  <si>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</si>
  <si>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</si>
  <si>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</si>
  <si>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</si>
  <si>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</si>
  <si>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</si>
  <si>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</si>
  <si>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</si>
  <si>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</si>
  <si>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</si>
  <si>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</si>
  <si>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</si>
  <si>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</si>
  <si>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</si>
  <si>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</si>
  <si>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</si>
  <si>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</si>
  <si>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</si>
  <si>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</si>
  <si>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</si>
  <si>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</si>
  <si>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</si>
  <si>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</si>
  <si>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</si>
  <si>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</si>
  <si>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</si>
  <si>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</si>
  <si>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</si>
  <si>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</si>
  <si>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</si>
  <si>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</si>
  <si>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</si>
  <si>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</si>
  <si>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</si>
  <si>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</si>
  <si>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</si>
  <si>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</si>
  <si>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</si>
  <si>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</si>
  <si>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</si>
  <si>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</si>
  <si>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</si>
  <si>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</si>
  <si>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</si>
  <si>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</si>
  <si>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</si>
  <si>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</si>
  <si>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</si>
  <si>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</si>
  <si>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</si>
  <si>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</si>
  <si>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</si>
  <si>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</si>
  <si>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</si>
  <si>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</si>
  <si>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</si>
  <si>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</si>
  <si>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</si>
  <si>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</si>
  <si>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</si>
  <si>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</si>
  <si>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</si>
  <si>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</si>
  <si>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</si>
  <si>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</si>
  <si>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</si>
  <si>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</si>
  <si>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</si>
  <si>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</si>
  <si>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</si>
  <si>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</si>
  <si>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</si>
  <si>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</si>
  <si>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</si>
  <si>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</si>
  <si>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</si>
  <si>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</si>
  <si>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</si>
  <si>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</si>
  <si>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</si>
  <si>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</si>
  <si>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</si>
  <si>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</si>
  <si>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</si>
  <si>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</si>
  <si>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</si>
  <si>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</si>
  <si>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</si>
  <si>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</si>
  <si>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</si>
  <si>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</si>
  <si>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</si>
  <si>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</si>
  <si>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</si>
  <si>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</si>
  <si>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</si>
  <si>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</si>
  <si>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</si>
  <si>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</si>
  <si>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</si>
  <si>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</si>
  <si>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</si>
  <si>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</si>
  <si>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</si>
  <si>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</si>
  <si>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</si>
  <si>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</si>
  <si>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</si>
  <si>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</si>
  <si>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</si>
  <si>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</si>
  <si>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</si>
  <si>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</si>
  <si>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</si>
  <si>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</si>
  <si>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</si>
  <si>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</si>
  <si>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</si>
  <si>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</si>
  <si>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</si>
  <si>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</si>
  <si>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</si>
  <si>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</si>
  <si>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</si>
  <si>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</si>
  <si>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</si>
  <si>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</si>
  <si>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</si>
  <si>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</si>
  <si>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</si>
  <si>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</si>
  <si>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</si>
  <si>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</si>
  <si>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</si>
  <si>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</si>
  <si>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</si>
  <si>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</si>
  <si>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</si>
  <si>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</si>
  <si>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</si>
  <si>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</si>
  <si>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</si>
  <si>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</si>
  <si>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</si>
  <si>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</si>
  <si>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</si>
  <si>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</si>
  <si>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</si>
  <si>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</si>
  <si>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</si>
  <si>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</si>
  <si>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</si>
  <si>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</si>
  <si>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</si>
  <si>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</si>
  <si>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</si>
  <si>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</si>
  <si>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</si>
  <si>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</si>
  <si>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</si>
  <si>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</si>
  <si>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</si>
  <si>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</si>
  <si>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</si>
  <si>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</si>
  <si>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</si>
  <si>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</si>
  <si>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</si>
  <si>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</si>
  <si>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</si>
  <si>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</si>
  <si>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</si>
  <si>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</si>
  <si>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</si>
  <si>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</si>
  <si>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</si>
  <si>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</si>
  <si>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</si>
  <si>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</si>
  <si>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</si>
  <si>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</si>
  <si>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</si>
  <si>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</si>
  <si>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</si>
  <si>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</si>
  <si>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</si>
  <si>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</si>
  <si>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</si>
  <si>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</si>
  <si>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</si>
  <si>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</si>
  <si>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</si>
  <si>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</si>
  <si>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</si>
  <si>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</si>
  <si>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</si>
  <si>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</si>
  <si>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</si>
  <si>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</si>
  <si>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</si>
  <si>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</si>
  <si>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</si>
  <si>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</si>
  <si>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</si>
  <si>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</si>
  <si>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</si>
  <si>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</si>
  <si>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</si>
  <si>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</si>
  <si>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</si>
  <si>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</si>
  <si>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</si>
  <si>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</si>
  <si>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</si>
  <si>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</si>
  <si>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</si>
  <si>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</si>
  <si>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</si>
  <si>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</si>
  <si>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</si>
  <si>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</si>
  <si>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</si>
  <si>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</si>
  <si>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</si>
  <si>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</si>
  <si>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</si>
  <si>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</si>
  <si>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</si>
  <si>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</si>
  <si>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</si>
  <si>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</si>
  <si>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</si>
  <si>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</si>
  <si>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</si>
  <si>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</si>
  <si>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</si>
  <si>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</si>
  <si>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</si>
  <si>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</si>
  <si>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</si>
  <si>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</si>
  <si>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</si>
  <si>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</si>
  <si>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</si>
  <si>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</si>
  <si>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</si>
  <si>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</si>
  <si>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</si>
  <si>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</si>
  <si>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</si>
  <si>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</si>
  <si>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</si>
  <si>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</si>
  <si>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</si>
  <si>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</si>
  <si>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</si>
  <si>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</si>
  <si>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</si>
  <si>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</si>
  <si>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</si>
  <si>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</si>
  <si>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</si>
  <si>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</si>
  <si>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</si>
  <si>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</si>
  <si>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</si>
  <si>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</si>
  <si>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</si>
  <si>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</si>
  <si>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</si>
  <si>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</si>
  <si>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</si>
  <si>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</si>
  <si>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</si>
  <si>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</si>
  <si>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</si>
  <si>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</si>
  <si>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</si>
  <si>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</si>
  <si>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</si>
  <si>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</si>
  <si>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</si>
  <si>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</si>
  <si>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</si>
  <si>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</si>
  <si>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</si>
  <si>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</si>
  <si>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</si>
  <si>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</si>
  <si>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</si>
  <si>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</si>
  <si>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</si>
  <si>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</si>
  <si>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</si>
  <si>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</si>
  <si>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</si>
  <si>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</si>
  <si>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</si>
  <si>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</si>
  <si>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</si>
  <si>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</si>
  <si>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</si>
  <si>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</si>
  <si>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</si>
  <si>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</si>
  <si>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</si>
  <si>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</si>
  <si>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</si>
  <si>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</si>
  <si>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</si>
  <si>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</si>
  <si>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</si>
  <si>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</si>
  <si>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</si>
  <si>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</si>
  <si>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</si>
  <si>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</si>
  <si>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</si>
  <si>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</si>
  <si>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</si>
  <si>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</si>
  <si>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</si>
  <si>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</si>
  <si>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</si>
  <si>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</si>
  <si>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</si>
  <si>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</si>
  <si>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</si>
  <si>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</si>
  <si>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</si>
  <si>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</si>
  <si>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</si>
  <si>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</si>
  <si>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</si>
  <si>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</si>
  <si>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</si>
  <si>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</si>
  <si>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</si>
  <si>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</si>
  <si>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</si>
  <si>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</si>
  <si>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</si>
  <si>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</si>
  <si>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</si>
  <si>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</si>
  <si>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</si>
  <si>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</si>
  <si>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</si>
  <si>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</si>
  <si>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</si>
  <si>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</si>
  <si>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</si>
  <si>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</si>
  <si>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</si>
  <si>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</si>
  <si>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</si>
  <si>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</si>
  <si>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</si>
  <si>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</si>
  <si>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</si>
  <si>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</si>
  <si>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</si>
  <si>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</si>
  <si>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</si>
  <si>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</si>
  <si>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</si>
  <si>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</si>
  <si>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</si>
  <si>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</si>
  <si>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</si>
  <si>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</si>
  <si>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</si>
  <si>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</si>
  <si>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</si>
  <si>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</si>
  <si>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</si>
  <si>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</si>
  <si>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</si>
  <si>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</si>
  <si>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</si>
  <si>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</si>
  <si>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</si>
  <si>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</si>
  <si>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</si>
  <si>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</si>
  <si>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</si>
  <si>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</si>
  <si>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</si>
  <si>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</si>
  <si>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</si>
  <si>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</si>
  <si>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</si>
  <si>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</si>
  <si>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</si>
  <si>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</si>
  <si>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</si>
  <si>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</si>
  <si>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</si>
  <si>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</si>
  <si>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</si>
  <si>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</si>
  <si>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</si>
  <si>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</si>
  <si>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</si>
  <si>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</si>
  <si>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</si>
  <si>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</si>
  <si>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</si>
  <si>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</si>
  <si>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</si>
  <si>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</si>
  <si>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</si>
  <si>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</si>
  <si>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</si>
  <si>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</si>
  <si>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</si>
  <si>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</si>
  <si>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</si>
  <si>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</si>
  <si>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</si>
  <si>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</si>
  <si>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</si>
  <si>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</si>
  <si>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</si>
  <si>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</si>
  <si>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</si>
  <si>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</si>
  <si>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</si>
  <si>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</si>
  <si>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</si>
  <si>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</si>
  <si>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</si>
  <si>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</si>
  <si>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</si>
  <si>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</si>
  <si>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</si>
  <si>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</si>
  <si>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</si>
  <si>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</si>
  <si>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</si>
  <si>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</si>
  <si>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</si>
  <si>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</si>
  <si>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</si>
  <si>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</si>
  <si>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</si>
  <si>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</si>
  <si>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</si>
  <si>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</si>
  <si>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</si>
  <si>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</si>
  <si>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</si>
  <si>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</si>
  <si>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</si>
  <si>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</si>
  <si>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</si>
  <si>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</si>
  <si>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</si>
  <si>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</si>
  <si>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</si>
  <si>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</si>
  <si>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</si>
  <si>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</si>
  <si>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</si>
  <si>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</si>
  <si>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</si>
  <si>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</si>
  <si>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</si>
  <si>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</si>
  <si>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</si>
  <si>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</si>
  <si>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</si>
  <si>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</si>
  <si>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</si>
  <si>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</si>
  <si>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</si>
  <si>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</si>
  <si>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</si>
  <si>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</si>
  <si>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</si>
  <si>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</si>
  <si>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</si>
  <si>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</si>
  <si>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</si>
  <si>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</si>
  <si>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</si>
  <si>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</si>
  <si>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</si>
  <si>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</si>
  <si>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</si>
  <si>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</si>
  <si>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</si>
  <si>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</si>
  <si>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</si>
  <si>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</si>
  <si>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</si>
  <si>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</si>
  <si>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</si>
  <si>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</si>
  <si>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</si>
  <si>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</si>
  <si>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</si>
  <si>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</si>
  <si>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</si>
  <si>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</si>
  <si>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</si>
  <si>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</si>
  <si>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</si>
  <si>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</si>
  <si>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</si>
  <si>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</si>
  <si>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</si>
  <si>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</si>
  <si>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</si>
  <si>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</si>
  <si>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</si>
  <si>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</si>
  <si>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</si>
  <si>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</si>
  <si>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</si>
  <si>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</si>
  <si>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</si>
  <si>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</si>
  <si>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</si>
  <si>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</si>
  <si>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</si>
  <si>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</si>
  <si>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</si>
  <si>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</si>
  <si>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</si>
  <si>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</si>
  <si>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</si>
  <si>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</si>
  <si>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</si>
  <si>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</si>
  <si>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</si>
  <si>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</si>
  <si>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</si>
  <si>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</si>
  <si>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</si>
  <si>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</si>
  <si>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</si>
  <si>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</si>
  <si>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</si>
  <si>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</si>
  <si>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</si>
  <si>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</si>
  <si>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</si>
  <si>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</si>
  <si>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</si>
  <si>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</si>
  <si>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</si>
  <si>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</si>
  <si>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</si>
  <si>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</si>
  <si>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</si>
  <si>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</si>
  <si>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</si>
  <si>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</si>
  <si>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</si>
  <si>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</si>
  <si>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</si>
  <si>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</si>
  <si>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</si>
  <si>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</si>
  <si>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</si>
  <si>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</si>
  <si>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</si>
  <si>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</si>
  <si>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</si>
  <si>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</si>
  <si>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</si>
  <si>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</si>
  <si>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</si>
  <si>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</si>
  <si>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</si>
  <si>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</si>
  <si>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</si>
  <si>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</si>
  <si>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</si>
  <si>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</si>
  <si>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</si>
  <si>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</si>
  <si>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</si>
  <si>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</si>
  <si>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</si>
  <si>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</si>
  <si>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</si>
  <si>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</si>
  <si>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</si>
  <si>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</si>
  <si>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</si>
  <si>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</si>
  <si>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</si>
  <si>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</si>
  <si>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</si>
  <si>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</si>
  <si>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</si>
  <si>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</si>
  <si>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</si>
  <si>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</si>
  <si>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</si>
  <si>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</si>
  <si>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</si>
  <si>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</si>
  <si>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</si>
  <si>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</si>
  <si>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</si>
  <si>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</si>
  <si>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</si>
  <si>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</si>
  <si>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</si>
  <si>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</si>
  <si>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</si>
  <si>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</si>
  <si>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</si>
  <si>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</si>
  <si>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</si>
  <si>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</si>
  <si>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</si>
  <si>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</si>
  <si>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</si>
  <si>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</si>
  <si>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</si>
  <si>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</si>
  <si>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</si>
  <si>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</si>
  <si>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</si>
  <si>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</si>
  <si>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</si>
  <si>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</si>
  <si>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</si>
  <si>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</si>
  <si>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</si>
  <si>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</si>
  <si>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</si>
  <si>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</si>
  <si>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</si>
  <si>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</si>
  <si>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</si>
  <si>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</si>
  <si>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</si>
  <si>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</si>
  <si>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</si>
  <si>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</si>
  <si>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</si>
  <si>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</si>
  <si>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</si>
  <si>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</si>
  <si>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</si>
  <si>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</si>
  <si>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</si>
  <si>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</si>
  <si>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</si>
  <si>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</si>
  <si>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</si>
  <si>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</si>
  <si>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</si>
  <si>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</si>
  <si>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</si>
  <si>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</si>
  <si>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</si>
  <si>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</si>
  <si>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</si>
  <si>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</si>
  <si>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</si>
  <si>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</si>
  <si>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</si>
  <si>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</si>
  <si>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</si>
  <si>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</si>
  <si>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</si>
  <si>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</si>
  <si>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</si>
  <si>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</si>
  <si>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</si>
  <si>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</si>
  <si>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</si>
  <si>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</si>
  <si>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</si>
  <si>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</si>
  <si>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</si>
  <si>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</si>
  <si>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</si>
  <si>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</si>
  <si>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</si>
  <si>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</si>
  <si>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</si>
  <si>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</si>
  <si>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</si>
  <si>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</si>
  <si>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</si>
  <si>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</si>
  <si>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</si>
  <si>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</si>
  <si>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</si>
  <si>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</si>
  <si>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</si>
  <si>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</si>
  <si>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</si>
  <si>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</si>
  <si>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</si>
  <si>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</si>
  <si>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</si>
  <si>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</si>
  <si>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</si>
  <si>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</si>
  <si>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</si>
  <si>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</si>
  <si>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</si>
  <si>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</si>
  <si>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</si>
  <si>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</si>
  <si>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</si>
  <si>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</si>
  <si>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</si>
  <si>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</si>
  <si>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</si>
  <si>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</si>
  <si>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</si>
  <si>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</si>
  <si>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</si>
  <si>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</si>
  <si>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</si>
  <si>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</si>
  <si>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</si>
  <si>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</si>
  <si>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</si>
  <si>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</si>
  <si>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</si>
  <si>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</si>
  <si>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</si>
  <si>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</si>
  <si>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</si>
  <si>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</si>
  <si>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</si>
  <si>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</si>
  <si>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</si>
  <si>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</si>
  <si>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</si>
  <si>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</si>
  <si>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</si>
  <si>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</si>
  <si>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</si>
  <si>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</si>
  <si>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</si>
  <si>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</si>
  <si>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</si>
  <si>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</si>
  <si>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</si>
  <si>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</si>
  <si>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</si>
  <si>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</si>
  <si>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</si>
  <si>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</si>
  <si>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</si>
  <si>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</si>
  <si>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</si>
  <si>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</si>
  <si>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</si>
  <si>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</si>
  <si>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</si>
  <si>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</si>
  <si>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</si>
  <si>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</si>
  <si>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</si>
  <si>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</si>
  <si>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</si>
  <si>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</si>
  <si>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</si>
  <si>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</si>
  <si>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</si>
  <si>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</si>
  <si>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</si>
  <si>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</si>
  <si>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</si>
  <si>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</si>
  <si>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</si>
  <si>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</si>
  <si>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</si>
  <si>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</si>
  <si>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</si>
  <si>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</si>
  <si>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</si>
  <si>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</si>
  <si>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</si>
  <si>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</si>
  <si>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</si>
  <si>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</si>
  <si>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</si>
  <si>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</si>
  <si>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</si>
  <si>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</si>
  <si>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</si>
  <si>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</si>
  <si>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</si>
  <si>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</si>
  <si>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</si>
  <si>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</si>
  <si>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</si>
  <si>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</si>
  <si>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</si>
  <si>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</si>
  <si>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</si>
  <si>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</si>
  <si>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</si>
  <si>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</si>
  <si>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</si>
  <si>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</si>
  <si>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</si>
  <si>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</si>
  <si>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</si>
  <si>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</si>
  <si>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</si>
  <si>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</si>
  <si>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</si>
  <si>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</si>
  <si>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</si>
  <si>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</si>
  <si>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</si>
  <si>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</si>
  <si>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</si>
  <si>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</si>
  <si>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</si>
  <si>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</si>
  <si>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</si>
  <si>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</si>
  <si>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</si>
  <si>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</si>
  <si>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</si>
  <si>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</si>
  <si>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</si>
  <si>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</si>
  <si>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</si>
  <si>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</si>
  <si>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</si>
  <si>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</si>
  <si>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</si>
  <si>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</si>
  <si>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</si>
  <si>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</si>
  <si>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</si>
  <si>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</si>
  <si>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</si>
  <si>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</si>
  <si>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</si>
  <si>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</si>
  <si>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</si>
  <si>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</si>
  <si>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</si>
  <si>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</si>
  <si>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</si>
  <si>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</si>
  <si>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</si>
  <si>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</si>
  <si>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</si>
  <si>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</si>
  <si>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</si>
  <si>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</si>
  <si>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</si>
  <si>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</si>
  <si>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</si>
  <si>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</si>
  <si>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</si>
  <si>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</si>
  <si>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</si>
  <si>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</si>
  <si>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</si>
  <si>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</si>
  <si>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</si>
  <si>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</si>
  <si>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</si>
  <si>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</si>
  <si>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</si>
  <si>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</si>
  <si>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</si>
  <si>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</si>
  <si>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</si>
  <si>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</si>
  <si>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</si>
  <si>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</si>
  <si>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</si>
  <si>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</si>
  <si>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</si>
  <si>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</si>
  <si>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</si>
  <si>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</si>
  <si>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</si>
  <si>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</si>
  <si>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</si>
  <si>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</si>
  <si>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</si>
  <si>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</si>
  <si>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</si>
  <si>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</si>
  <si>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</si>
  <si>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</si>
  <si>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</si>
  <si>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</si>
  <si>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</si>
  <si>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</si>
  <si>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</si>
  <si>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</si>
  <si>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</si>
  <si>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</si>
  <si>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</si>
  <si>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</si>
  <si>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</si>
  <si>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</si>
  <si>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</si>
  <si>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</si>
  <si>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</si>
  <si>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</si>
  <si>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</si>
  <si>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</si>
  <si>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</si>
  <si>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</si>
  <si>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</si>
  <si>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</si>
  <si>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</si>
  <si>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</si>
  <si>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</si>
  <si>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</si>
  <si>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</si>
  <si>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</si>
  <si>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</si>
  <si>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</si>
  <si>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</si>
  <si>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</si>
  <si>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</si>
  <si>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</si>
  <si>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</si>
  <si>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</si>
  <si>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</si>
  <si>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</si>
  <si>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</si>
  <si>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</si>
  <si>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</si>
  <si>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</si>
  <si>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</si>
  <si>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</si>
  <si>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</si>
  <si>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</si>
  <si>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</si>
  <si>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</si>
  <si>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</si>
  <si>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</si>
  <si>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</si>
  <si>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</si>
  <si>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</si>
  <si>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</si>
  <si>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</si>
  <si>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</si>
  <si>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</si>
  <si>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</si>
  <si>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</si>
  <si>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</si>
  <si>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</si>
  <si>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</si>
  <si>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</si>
  <si>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</si>
  <si>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</si>
  <si>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</si>
  <si>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</si>
  <si>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</si>
  <si>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</si>
  <si>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</si>
  <si>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</si>
  <si>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</si>
  <si>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</si>
  <si>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</si>
  <si>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</si>
  <si>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</si>
  <si>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</si>
  <si>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</si>
  <si>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</si>
  <si>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</si>
  <si>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</si>
  <si>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</si>
  <si>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</si>
  <si>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</si>
  <si>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</si>
  <si>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</si>
  <si>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</si>
  <si>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</si>
  <si>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</si>
  <si>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</si>
  <si>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</si>
  <si>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</si>
  <si>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</si>
  <si>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</si>
  <si>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</si>
  <si>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</si>
  <si>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</si>
  <si>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</si>
  <si>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</si>
  <si>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</si>
  <si>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</si>
  <si>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</si>
  <si>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</si>
  <si>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</si>
  <si>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</si>
  <si>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</si>
  <si>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</si>
  <si>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</si>
  <si>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</si>
  <si>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</si>
  <si>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</si>
  <si>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</si>
  <si>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</si>
  <si>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</si>
  <si>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</si>
  <si>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</si>
  <si>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</si>
  <si>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</si>
  <si>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</si>
  <si>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</si>
  <si>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</si>
  <si>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</si>
  <si>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</si>
  <si>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</si>
  <si>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</si>
  <si>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</si>
  <si>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</si>
  <si>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</si>
  <si>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</si>
  <si>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</si>
  <si>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</si>
  <si>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</si>
  <si>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</si>
  <si>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</si>
  <si>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</si>
  <si>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</si>
  <si>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</si>
  <si>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</si>
  <si>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</si>
  <si>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</si>
  <si>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</si>
  <si>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</si>
  <si>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</si>
  <si>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</si>
  <si>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</si>
  <si>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</si>
  <si>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</si>
  <si>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</si>
  <si>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</si>
  <si>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</si>
  <si>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</si>
  <si>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</si>
  <si>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</si>
  <si>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</si>
  <si>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</si>
  <si>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</si>
  <si>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</si>
  <si>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</si>
  <si>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</si>
  <si>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</si>
  <si>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</si>
  <si>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</si>
  <si>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</si>
  <si>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</si>
  <si>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</si>
  <si>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</si>
  <si>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</si>
  <si>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</si>
  <si>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</si>
  <si>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</si>
  <si>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</si>
  <si>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</si>
  <si>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</si>
  <si>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</si>
  <si>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</si>
  <si>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</si>
  <si>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</si>
  <si>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</si>
  <si>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</si>
  <si>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</si>
  <si>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</si>
  <si>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</si>
  <si>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</si>
  <si>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</si>
  <si>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</si>
  <si>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</si>
  <si>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</si>
  <si>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</si>
  <si>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</si>
  <si>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</si>
  <si>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</si>
  <si>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</si>
  <si>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</si>
  <si>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</si>
  <si>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</si>
  <si>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</si>
  <si>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</si>
  <si>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</si>
  <si>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</si>
  <si>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</si>
  <si>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</si>
  <si>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</si>
  <si>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</si>
  <si>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</si>
  <si>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</si>
  <si>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</si>
  <si>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</si>
  <si>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</si>
  <si>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</si>
  <si>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</si>
  <si>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</si>
  <si>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</si>
  <si>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</si>
  <si>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</si>
  <si>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</si>
  <si>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</si>
  <si>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</si>
  <si>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</si>
  <si>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</si>
  <si>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</si>
  <si>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</si>
  <si>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</si>
  <si>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</si>
  <si>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</si>
  <si>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</si>
  <si>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</si>
  <si>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</si>
  <si>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</si>
  <si>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</si>
  <si>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</si>
  <si>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</si>
  <si>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</si>
  <si>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</si>
  <si>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</si>
  <si>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</si>
  <si>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</si>
  <si>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</si>
  <si>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</si>
  <si>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</si>
  <si>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</si>
  <si>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</si>
  <si>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</si>
  <si>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</si>
  <si>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</si>
  <si>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</si>
  <si>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</si>
  <si>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</si>
  <si>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</si>
  <si>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</si>
  <si>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</si>
  <si>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</si>
  <si>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</si>
  <si>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</si>
  <si>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</si>
  <si>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</si>
  <si>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</si>
  <si>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</si>
  <si>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</si>
  <si>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</si>
  <si>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</si>
  <si>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</si>
  <si>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</si>
  <si>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</si>
  <si>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</si>
  <si>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</si>
  <si>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</si>
  <si>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</si>
  <si>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</si>
  <si>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</si>
  <si>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</si>
  <si>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</si>
  <si>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</si>
  <si>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</si>
  <si>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</si>
  <si>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</si>
  <si>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</si>
  <si>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</si>
  <si>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</si>
  <si>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</si>
  <si>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</si>
  <si>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</si>
  <si>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</si>
  <si>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</si>
  <si>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</si>
  <si>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</si>
  <si>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</si>
  <si>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</si>
  <si>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</si>
  <si>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</si>
  <si>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</si>
  <si>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</si>
  <si>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</si>
  <si>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</si>
  <si>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</si>
  <si>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</si>
  <si>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</si>
  <si>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</si>
  <si>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</si>
  <si>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</si>
  <si>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</si>
  <si>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</si>
  <si>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</si>
  <si>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</si>
  <si>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</si>
  <si>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</si>
  <si>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</si>
  <si>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</si>
  <si>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</si>
  <si>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</si>
  <si>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</si>
  <si>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</si>
  <si>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</si>
  <si>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</si>
  <si>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</si>
  <si>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</si>
  <si>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</si>
  <si>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</si>
  <si>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</si>
  <si>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</si>
  <si>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</si>
  <si>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</si>
  <si>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</si>
  <si>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</si>
  <si>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</si>
  <si>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</si>
  <si>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</si>
  <si>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</si>
  <si>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</si>
  <si>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</si>
  <si>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</si>
  <si>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</si>
  <si>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</si>
  <si>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</si>
  <si>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</si>
  <si>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</si>
  <si>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</si>
  <si>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</si>
  <si>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</si>
  <si>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</si>
  <si>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</si>
  <si>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</si>
  <si>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</si>
  <si>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</si>
  <si>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</si>
  <si>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</si>
  <si>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</si>
  <si>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</si>
  <si>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</si>
  <si>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</si>
  <si>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</si>
  <si>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</si>
  <si>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</si>
  <si>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</si>
  <si>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</si>
  <si>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</si>
  <si>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</si>
  <si>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</si>
  <si>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</si>
  <si>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</si>
  <si>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</si>
  <si>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</si>
  <si>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</si>
  <si>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</si>
  <si>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</si>
  <si>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</si>
  <si>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</si>
  <si>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</si>
  <si>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</si>
  <si>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</si>
  <si>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</si>
  <si>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</si>
  <si>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</si>
  <si>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</si>
  <si>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</si>
  <si>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</si>
  <si>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</si>
  <si>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</si>
  <si>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</si>
  <si>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</si>
  <si>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</si>
  <si>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</si>
  <si>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</si>
  <si>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</si>
  <si>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</si>
  <si>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</si>
  <si>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</si>
  <si>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</si>
  <si>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</si>
  <si>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</si>
  <si>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</si>
  <si>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</si>
  <si>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</si>
  <si>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</si>
  <si>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</si>
  <si>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</si>
  <si>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</si>
  <si>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</si>
  <si>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</si>
  <si>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</si>
  <si>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</si>
  <si>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</si>
  <si>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</si>
  <si>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</si>
  <si>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</si>
  <si>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</si>
  <si>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</si>
  <si>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</si>
  <si>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</si>
  <si>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</si>
  <si>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</si>
  <si>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</si>
  <si>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</si>
  <si>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</si>
  <si>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</si>
  <si>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</si>
  <si>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</si>
  <si>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</si>
  <si>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</si>
  <si>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</si>
  <si>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</si>
  <si>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</si>
  <si>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</si>
  <si>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</si>
  <si>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</si>
  <si>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</si>
  <si>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</si>
  <si>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</si>
  <si>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</si>
  <si>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</si>
  <si>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</si>
  <si>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</si>
  <si>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</si>
  <si>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</si>
  <si>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</si>
  <si>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</si>
  <si>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</si>
  <si>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</si>
  <si>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</si>
  <si>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</si>
  <si>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</si>
  <si>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</si>
  <si>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</si>
  <si>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</si>
  <si>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</si>
  <si>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</si>
  <si>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</si>
  <si>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</si>
  <si>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</si>
  <si>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</si>
  <si>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</si>
  <si>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</si>
  <si>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</si>
  <si>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</si>
  <si>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</si>
  <si>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</si>
  <si>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</si>
  <si>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</si>
  <si>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</si>
  <si>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</si>
  <si>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</si>
  <si>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</si>
  <si>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</si>
  <si>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</si>
  <si>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</si>
  <si>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</si>
  <si>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</si>
  <si>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</si>
  <si>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</si>
  <si>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</si>
  <si>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</si>
  <si>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</si>
  <si>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</si>
  <si>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</si>
  <si>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</si>
  <si>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</si>
  <si>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</si>
  <si>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</si>
  <si>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</si>
  <si>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</si>
  <si>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</si>
  <si>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</si>
  <si>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</si>
  <si>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</si>
  <si>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</si>
  <si>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</si>
  <si>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</si>
  <si>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</si>
  <si>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</si>
  <si>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</si>
  <si>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</si>
  <si>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</si>
  <si>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</si>
  <si>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</si>
  <si>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</si>
  <si>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</si>
  <si>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</si>
  <si>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</si>
  <si>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</si>
  <si>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</si>
  <si>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</si>
  <si>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</si>
  <si>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</si>
  <si>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</si>
  <si>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</si>
  <si>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</si>
  <si>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</si>
  <si>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</si>
  <si>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</si>
  <si>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</si>
  <si>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</si>
  <si>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</si>
  <si>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</si>
  <si>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</si>
  <si>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</si>
  <si>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</si>
  <si>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</si>
  <si>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</si>
  <si>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</si>
  <si>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</si>
  <si>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</si>
  <si>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</si>
  <si>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</si>
  <si>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</si>
  <si>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</si>
  <si>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</si>
  <si>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</si>
  <si>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</si>
  <si>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</si>
  <si>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</si>
  <si>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</si>
  <si>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</si>
  <si>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</si>
  <si>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</si>
  <si>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</si>
  <si>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</si>
  <si>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</si>
  <si>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</si>
  <si>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</si>
  <si>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</si>
  <si>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</si>
  <si>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</si>
  <si>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</si>
  <si>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</si>
  <si>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</si>
  <si>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</si>
  <si>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</si>
  <si>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</si>
  <si>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</si>
  <si>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</si>
  <si>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</si>
  <si>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</si>
  <si>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</si>
  <si>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</si>
  <si>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</si>
  <si>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</si>
  <si>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</si>
  <si>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</si>
  <si>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</si>
  <si>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</si>
  <si>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</si>
  <si>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</si>
  <si>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</si>
  <si>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</si>
  <si>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</si>
  <si>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</si>
  <si>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</si>
  <si>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</si>
  <si>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</si>
  <si>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</si>
  <si>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</si>
  <si>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</si>
  <si>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</si>
  <si>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</si>
  <si>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</si>
  <si>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</si>
  <si>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</si>
  <si>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</si>
  <si>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</si>
  <si>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</si>
  <si>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</si>
  <si>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</si>
  <si>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</si>
  <si>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</si>
  <si>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</si>
  <si>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</si>
  <si>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</si>
  <si>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</si>
  <si>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</si>
  <si>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</si>
  <si>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</si>
  <si>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</si>
  <si>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</si>
  <si>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</si>
  <si>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</si>
  <si>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</si>
  <si>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</si>
  <si>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</si>
  <si>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</si>
  <si>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</si>
  <si>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</si>
  <si>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</si>
  <si>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</si>
  <si>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</si>
  <si>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</si>
  <si>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</si>
  <si>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</si>
  <si>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</si>
  <si>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</si>
  <si>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</si>
  <si>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</si>
  <si>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</si>
  <si>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</si>
  <si>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</si>
  <si>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</si>
  <si>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</si>
  <si>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</si>
  <si>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</si>
  <si>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</si>
  <si>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</si>
  <si>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</si>
  <si>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</si>
  <si>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</si>
  <si>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</si>
  <si>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</si>
  <si>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</si>
  <si>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</si>
  <si>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</si>
  <si>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</si>
  <si>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</si>
  <si>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</si>
  <si>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</si>
  <si>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</si>
  <si>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</si>
  <si>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</si>
  <si>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</si>
  <si>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</si>
  <si>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</si>
  <si>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</si>
  <si>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</si>
  <si>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</si>
  <si>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</si>
  <si>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</si>
  <si>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</si>
  <si>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</si>
  <si>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</si>
  <si>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</si>
  <si>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</si>
  <si>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</si>
  <si>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</si>
  <si>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</si>
  <si>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</si>
  <si>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</si>
  <si>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</si>
  <si>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</si>
  <si>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</si>
  <si>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</si>
  <si>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</si>
  <si>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</si>
  <si>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</si>
  <si>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</si>
  <si>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</si>
  <si>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</si>
  <si>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</si>
  <si>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</si>
  <si>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</si>
  <si>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</si>
  <si>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</si>
  <si>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</si>
  <si>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</si>
  <si>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</si>
  <si>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</si>
  <si>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</si>
  <si>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</si>
  <si>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</si>
  <si>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</si>
  <si>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</si>
  <si>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</si>
  <si>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</si>
  <si>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</si>
  <si>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</si>
  <si>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</si>
  <si>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</si>
  <si>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</si>
  <si>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</si>
  <si>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</si>
  <si>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</si>
  <si>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</si>
  <si>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</si>
  <si>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</si>
  <si>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</si>
  <si>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</si>
  <si>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</si>
  <si>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</si>
  <si>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</si>
  <si>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</si>
  <si>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</si>
  <si>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</si>
  <si>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</si>
  <si>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</si>
  <si>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</si>
  <si>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</si>
  <si>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</si>
  <si>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</si>
  <si>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</si>
  <si>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</si>
  <si>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</si>
  <si>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</si>
  <si>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</si>
  <si>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</si>
  <si>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</si>
  <si>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</si>
  <si>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</si>
  <si>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</si>
  <si>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</si>
  <si>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</si>
  <si>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</si>
  <si>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</si>
  <si>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</si>
  <si>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</si>
  <si>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</si>
  <si>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</si>
  <si>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</si>
  <si>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</si>
  <si>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</si>
  <si>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</si>
  <si>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</si>
  <si>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</si>
  <si>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</si>
  <si>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</si>
  <si>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</si>
  <si>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</si>
  <si>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</si>
  <si>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</si>
  <si>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</si>
  <si>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</si>
  <si>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</si>
  <si>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</si>
  <si>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</si>
  <si>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</si>
  <si>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</si>
  <si>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</si>
  <si>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</si>
  <si>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</si>
  <si>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</si>
  <si>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</si>
  <si>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</si>
  <si>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</si>
  <si>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</si>
  <si>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</si>
  <si>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</si>
  <si>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</si>
  <si>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</si>
  <si>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</si>
  <si>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</si>
  <si>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</si>
  <si>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</si>
  <si>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</si>
  <si>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</si>
  <si>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</si>
  <si>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</si>
  <si>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</si>
  <si>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</si>
  <si>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</si>
  <si>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</si>
  <si>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</si>
  <si>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</si>
  <si>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</si>
  <si>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</si>
  <si>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</si>
  <si>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</si>
  <si>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</si>
  <si>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</si>
  <si>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</si>
  <si>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</si>
  <si>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</si>
  <si>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</si>
  <si>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</si>
  <si>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</si>
  <si>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</si>
  <si>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</si>
  <si>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</si>
  <si>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</si>
  <si>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</si>
  <si>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</si>
  <si>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</si>
  <si>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</si>
  <si>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</si>
  <si>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</si>
  <si>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</si>
  <si>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</si>
  <si>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</si>
  <si>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</si>
  <si>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</si>
  <si>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</si>
  <si>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</si>
  <si>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</si>
  <si>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</si>
  <si>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</si>
  <si>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</si>
  <si>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</si>
  <si>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</si>
  <si>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</si>
  <si>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</si>
  <si>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</si>
  <si>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</si>
  <si>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</si>
  <si>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</si>
  <si>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</si>
  <si>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</si>
  <si>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</si>
  <si>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</si>
  <si>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</si>
  <si>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</si>
  <si>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</si>
  <si>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</si>
  <si>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</si>
  <si>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</si>
  <si>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</si>
  <si>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</si>
  <si>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</si>
  <si>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</si>
  <si>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</si>
  <si>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</si>
  <si>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</si>
  <si>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</si>
  <si>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</si>
  <si>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</si>
  <si>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</si>
  <si>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</si>
  <si>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</si>
  <si>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</si>
  <si>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</si>
  <si>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</si>
  <si>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</si>
  <si>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</si>
  <si>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</si>
  <si>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</si>
  <si>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</si>
  <si>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</si>
  <si>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</si>
  <si>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</si>
  <si>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</si>
  <si>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</si>
  <si>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</si>
  <si>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</si>
  <si>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</si>
  <si>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</si>
  <si>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</si>
  <si>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</si>
  <si>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</si>
  <si>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</si>
  <si>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</si>
  <si>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</si>
  <si>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</si>
  <si>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</si>
  <si>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</si>
  <si>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</si>
  <si>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</si>
  <si>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</si>
  <si>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</si>
  <si>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</si>
  <si>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</si>
  <si>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</si>
  <si>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</si>
  <si>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</si>
  <si>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</si>
  <si>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</si>
  <si>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</si>
  <si>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</si>
  <si>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</si>
  <si>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</si>
  <si>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</si>
  <si>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</si>
  <si>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</si>
  <si>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</si>
  <si>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</si>
  <si>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</si>
  <si>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</si>
  <si>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</si>
  <si>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</si>
  <si>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</si>
  <si>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</si>
  <si>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</si>
  <si>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</si>
  <si>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</si>
  <si>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</si>
  <si>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</si>
  <si>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</si>
  <si>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</si>
  <si>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</si>
  <si>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</si>
  <si>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</si>
  <si>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</si>
  <si>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</si>
  <si>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</si>
  <si>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</si>
  <si>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</si>
  <si>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</si>
  <si>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</si>
  <si>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</si>
  <si>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</si>
  <si>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</si>
  <si>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</si>
  <si>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</si>
  <si>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</si>
  <si>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</si>
  <si>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</si>
  <si>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</si>
  <si>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</si>
  <si>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</si>
  <si>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</si>
  <si>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</si>
  <si>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</si>
  <si>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</si>
  <si>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</si>
  <si>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</si>
  <si>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</si>
  <si>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</si>
  <si>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</si>
  <si>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</si>
  <si>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</si>
  <si>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</si>
  <si>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</si>
  <si>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</si>
  <si>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</si>
  <si>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</si>
  <si>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</si>
  <si>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</si>
  <si>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</si>
  <si>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</si>
  <si>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</si>
  <si>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</si>
  <si>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</si>
  <si>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</si>
  <si>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</si>
  <si>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</si>
  <si>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</si>
  <si>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</si>
  <si>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</si>
  <si>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</si>
  <si>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</si>
  <si>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</si>
  <si>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</si>
  <si>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</si>
  <si>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</si>
  <si>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</si>
  <si>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</si>
  <si>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</si>
  <si>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</si>
  <si>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</si>
  <si>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</si>
  <si>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</si>
  <si>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</si>
  <si>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</si>
  <si>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</si>
  <si>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</si>
  <si>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</si>
  <si>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</si>
  <si>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</si>
  <si>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</si>
  <si>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</si>
  <si>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</si>
  <si>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</si>
  <si>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</si>
  <si>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</si>
  <si>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</si>
  <si>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</si>
  <si>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</si>
  <si>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</si>
  <si>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</si>
  <si>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</si>
  <si>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</si>
  <si>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</si>
  <si>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</si>
  <si>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</si>
  <si>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</si>
  <si>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</si>
  <si>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</si>
  <si>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</si>
  <si>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</si>
  <si>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</si>
  <si>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</si>
  <si>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</si>
  <si>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</si>
  <si>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</si>
  <si>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</si>
  <si>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</si>
  <si>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</si>
  <si>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</si>
  <si>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</si>
  <si>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</si>
  <si>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</si>
  <si>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</si>
  <si>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</si>
  <si>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</si>
  <si>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</si>
  <si>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</si>
  <si>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</si>
  <si>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</si>
  <si>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</si>
  <si>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</si>
  <si>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</si>
  <si>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</si>
  <si>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</si>
  <si>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</si>
  <si>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</si>
  <si>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</si>
  <si>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</si>
  <si>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</si>
  <si>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</si>
  <si>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</si>
  <si>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</si>
  <si>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</si>
  <si>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</si>
  <si>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</si>
  <si>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</si>
  <si>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</si>
  <si>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</si>
  <si>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</si>
  <si>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</si>
  <si>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</si>
  <si>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</si>
  <si>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</si>
  <si>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</si>
  <si>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</si>
  <si>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</si>
  <si>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</si>
  <si>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</si>
  <si>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</si>
  <si>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</si>
  <si>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</si>
  <si>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</si>
  <si>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</si>
  <si>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</si>
  <si>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</si>
  <si>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</si>
  <si>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</si>
  <si>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</si>
  <si>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</si>
  <si>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</si>
  <si>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</si>
  <si>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</si>
  <si>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</si>
  <si>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</si>
  <si>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</si>
  <si>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</si>
  <si>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</si>
  <si>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</si>
  <si>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</si>
  <si>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</si>
  <si>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</si>
  <si>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</si>
  <si>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</si>
  <si>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</si>
  <si>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</si>
  <si>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</si>
  <si>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</si>
  <si>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</si>
  <si>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</si>
  <si>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</si>
  <si>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</si>
  <si>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</si>
  <si>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</si>
  <si>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</si>
  <si>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</si>
  <si>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</si>
  <si>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</si>
  <si>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</si>
  <si>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</si>
  <si>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</si>
  <si>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</si>
  <si>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</si>
  <si>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</si>
  <si>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</si>
  <si>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</si>
  <si>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</si>
  <si>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</si>
  <si>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</si>
  <si>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</si>
  <si>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</si>
  <si>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</si>
  <si>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</si>
  <si>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</si>
  <si>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</si>
  <si>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</si>
  <si>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</si>
  <si>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</si>
  <si>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</si>
  <si>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</si>
  <si>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</si>
  <si>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</si>
  <si>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</si>
  <si>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</si>
  <si>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</si>
  <si>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</si>
  <si>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</si>
  <si>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</si>
  <si>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</si>
  <si>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</si>
  <si>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</si>
  <si>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</si>
  <si>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</si>
  <si>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</si>
  <si>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</si>
  <si>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</si>
  <si>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</si>
  <si>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</si>
  <si>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</si>
  <si>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</si>
  <si>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</si>
  <si>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</si>
  <si>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</si>
  <si>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</si>
  <si>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</si>
  <si>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</si>
  <si>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</si>
  <si>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</si>
  <si>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</si>
  <si>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</si>
  <si>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</si>
  <si>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</si>
  <si>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</si>
  <si>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</si>
  <si>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</si>
  <si>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</si>
  <si>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</si>
  <si>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</si>
  <si>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</si>
  <si>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</si>
  <si>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</si>
  <si>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</si>
  <si>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</si>
  <si>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</si>
  <si>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</si>
  <si>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</si>
  <si>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</si>
  <si>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</si>
  <si>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</si>
  <si>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</si>
  <si>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</si>
  <si>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</si>
  <si>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</si>
  <si>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</si>
  <si>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</si>
  <si>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</si>
  <si>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</si>
  <si>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</si>
  <si>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</si>
  <si>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</si>
  <si>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</si>
  <si>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</si>
  <si>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</si>
  <si>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</si>
  <si>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</si>
  <si>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</si>
  <si>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</si>
  <si>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</si>
  <si>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</si>
  <si>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</si>
  <si>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</si>
  <si>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</si>
  <si>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</si>
  <si>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</si>
  <si>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</si>
  <si>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</si>
  <si>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</si>
  <si>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</si>
  <si>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</si>
  <si>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</si>
  <si>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</si>
  <si>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</si>
  <si>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</si>
  <si>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</si>
  <si>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</si>
  <si>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</si>
  <si>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</si>
  <si>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</si>
  <si>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</si>
  <si>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</si>
  <si>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</si>
  <si>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</si>
  <si>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</si>
  <si>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</si>
  <si>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</si>
  <si>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</si>
  <si>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</si>
  <si>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</si>
  <si>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</si>
  <si>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</si>
  <si>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</si>
  <si>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</si>
  <si>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</si>
  <si>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</si>
  <si>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</si>
  <si>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</si>
  <si>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</si>
  <si>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</si>
  <si>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</si>
  <si>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</si>
  <si>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</si>
  <si>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</si>
  <si>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</si>
  <si>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</si>
  <si>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</si>
  <si>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</si>
  <si>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</si>
  <si>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</si>
  <si>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</si>
  <si>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</si>
  <si>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</si>
  <si>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</si>
  <si>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</si>
  <si>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</si>
  <si>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</si>
  <si>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</si>
  <si>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</si>
  <si>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</si>
  <si>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</si>
  <si>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</si>
  <si>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</si>
  <si>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</si>
  <si>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</si>
  <si>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</si>
  <si>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</si>
  <si>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</si>
  <si>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</si>
  <si>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</si>
  <si>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</si>
  <si>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</si>
  <si>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</si>
  <si>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</si>
  <si>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</si>
  <si>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</si>
  <si>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</si>
  <si>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</si>
  <si>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</si>
  <si>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</si>
  <si>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</si>
  <si>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</si>
  <si>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</si>
  <si>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</si>
  <si>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</si>
  <si>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</si>
  <si>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</si>
  <si>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</si>
  <si>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</si>
  <si>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</si>
  <si>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</si>
  <si>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</si>
  <si>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</si>
  <si>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</si>
  <si>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</si>
  <si>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</si>
  <si>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</si>
  <si>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</si>
  <si>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</si>
  <si>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</si>
  <si>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</si>
  <si>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</si>
  <si>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</si>
  <si>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</si>
  <si>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</si>
  <si>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</si>
  <si>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</si>
  <si>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</si>
  <si>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</si>
  <si>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</si>
  <si>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</si>
  <si>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</si>
  <si>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</si>
  <si>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</si>
  <si>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</si>
  <si>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</si>
  <si>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</si>
  <si>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</si>
  <si>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</si>
  <si>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</si>
  <si>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</si>
  <si>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</si>
  <si>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</si>
  <si>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</si>
  <si>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</si>
  <si>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</si>
  <si>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</si>
  <si>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</si>
  <si>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</si>
  <si>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</si>
  <si>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</si>
  <si>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</si>
  <si>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</si>
  <si>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</si>
  <si>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</si>
  <si>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</si>
  <si>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</si>
  <si>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</si>
  <si>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</si>
  <si>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</si>
  <si>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</si>
  <si>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</si>
  <si>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</si>
  <si>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</si>
  <si>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</si>
  <si>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</si>
  <si>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</si>
  <si>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</si>
  <si>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</si>
  <si>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</si>
  <si>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</si>
  <si>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</si>
  <si>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</si>
  <si>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</si>
  <si>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</si>
  <si>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</si>
  <si>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</si>
  <si>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</si>
  <si>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</si>
  <si>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</si>
  <si>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</si>
  <si>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</si>
  <si>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</si>
  <si>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</si>
  <si>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</si>
  <si>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</si>
  <si>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</si>
  <si>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</si>
  <si>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</si>
  <si>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</si>
  <si>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</si>
  <si>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</si>
  <si>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</si>
  <si>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</si>
  <si>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</si>
  <si>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</si>
  <si>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</si>
  <si>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</si>
  <si>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</si>
  <si>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</si>
  <si>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</si>
  <si>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</si>
  <si>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</si>
  <si>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</si>
  <si>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</si>
  <si>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</si>
  <si>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</si>
  <si>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</si>
  <si>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</si>
  <si>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</si>
  <si>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</si>
  <si>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</si>
  <si>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</si>
  <si>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</si>
  <si>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</si>
  <si>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</si>
  <si>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</si>
  <si>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</si>
  <si>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</si>
  <si>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</si>
  <si>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</si>
  <si>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</si>
  <si>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</si>
  <si>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</si>
  <si>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</si>
  <si>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</si>
  <si>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</si>
  <si>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</si>
  <si>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</si>
  <si>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</si>
  <si>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</si>
  <si>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</si>
  <si>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</si>
  <si>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</si>
  <si>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</si>
  <si>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</si>
  <si>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</si>
  <si>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</si>
  <si>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</si>
  <si>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</si>
  <si>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</si>
  <si>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</si>
  <si>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</si>
  <si>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</si>
  <si>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</si>
  <si>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</si>
  <si>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</si>
  <si>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</si>
  <si>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</si>
  <si>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</si>
  <si>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</si>
  <si>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</si>
  <si>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</si>
  <si>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</si>
  <si>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</si>
  <si>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</si>
  <si>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</si>
  <si>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</si>
  <si>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</si>
  <si>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</si>
  <si>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</si>
  <si>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</si>
  <si>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</si>
  <si>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</si>
  <si>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</si>
  <si>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</si>
  <si>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</si>
  <si>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</si>
  <si>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</si>
  <si>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</si>
  <si>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</si>
  <si>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</si>
  <si>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</si>
  <si>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</si>
  <si>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</si>
  <si>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</si>
  <si>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</si>
  <si>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</si>
  <si>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</si>
  <si>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</si>
  <si>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</si>
  <si>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</si>
  <si>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</si>
  <si>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</si>
  <si>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</si>
  <si>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</si>
  <si>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</si>
  <si>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</si>
  <si>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</si>
  <si>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</si>
  <si>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</si>
  <si>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</si>
  <si>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</si>
  <si>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</si>
  <si>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</si>
  <si>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</si>
  <si>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</si>
  <si>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</si>
  <si>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</si>
  <si>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</si>
  <si>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</si>
  <si>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</si>
  <si>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</si>
  <si>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</si>
  <si>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</si>
  <si>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</si>
  <si>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</si>
  <si>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</si>
  <si>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</si>
  <si>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</si>
  <si>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</si>
  <si>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</si>
  <si>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</si>
  <si>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</si>
  <si>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</si>
  <si>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</si>
  <si>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</si>
  <si>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</si>
  <si>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</si>
  <si>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</si>
  <si>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</si>
  <si>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</si>
  <si>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</si>
  <si>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</si>
  <si>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</si>
  <si>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</si>
  <si>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</si>
  <si>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</si>
  <si>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</si>
  <si>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</si>
  <si>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</si>
  <si>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</si>
  <si>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</si>
  <si>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</si>
  <si>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</si>
  <si>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</si>
  <si>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</si>
  <si>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</si>
  <si>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</si>
  <si>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</si>
  <si>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</si>
  <si>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</si>
  <si>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</si>
  <si>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</si>
  <si>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</si>
  <si>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</si>
  <si>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</si>
  <si>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</si>
  <si>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</si>
  <si>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</si>
  <si>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</si>
  <si>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</si>
  <si>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</si>
  <si>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</si>
  <si>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</si>
  <si>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</si>
  <si>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</si>
  <si>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</si>
  <si>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</si>
  <si>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</si>
  <si>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</si>
  <si>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</si>
  <si>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</si>
  <si>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</si>
  <si>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</si>
  <si>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</si>
  <si>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</si>
  <si>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</si>
  <si>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</si>
  <si>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</si>
  <si>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</si>
  <si>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</si>
  <si>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</si>
  <si>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</si>
  <si>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</si>
  <si>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</si>
  <si>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</si>
  <si>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</si>
  <si>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</si>
  <si>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</si>
  <si>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</si>
  <si>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</si>
  <si>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</si>
  <si>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</si>
  <si>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</si>
  <si>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</si>
  <si>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</si>
  <si>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</si>
  <si>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</si>
  <si>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</si>
  <si>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</si>
  <si>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</si>
  <si>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</si>
  <si>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</si>
  <si>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</si>
  <si>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</si>
  <si>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</si>
  <si>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</si>
  <si>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</si>
  <si>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</si>
  <si>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</si>
  <si>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</si>
  <si>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</si>
  <si>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</si>
  <si>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</si>
  <si>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</si>
  <si>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</si>
  <si>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</si>
  <si>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</si>
  <si>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</si>
  <si>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</si>
  <si>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</si>
  <si>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</si>
  <si>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</si>
  <si>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</si>
  <si>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</si>
  <si>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</si>
  <si>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</si>
  <si>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</si>
  <si>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</si>
  <si>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</si>
  <si>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</si>
  <si>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</si>
  <si>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</si>
  <si>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</si>
  <si>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</si>
  <si>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</si>
  <si>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</si>
  <si>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</si>
  <si>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</si>
  <si>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</si>
  <si>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</si>
  <si>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</si>
  <si>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</si>
  <si>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</si>
  <si>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</si>
  <si>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</si>
  <si>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</si>
  <si>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</si>
  <si>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</si>
  <si>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</si>
  <si>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</si>
  <si>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</si>
  <si>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</si>
  <si>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</si>
  <si>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</si>
  <si>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</si>
  <si>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</si>
  <si>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</si>
  <si>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</si>
  <si>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</si>
  <si>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</si>
  <si>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</si>
  <si>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</si>
  <si>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</si>
  <si>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</si>
  <si>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</si>
  <si>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</si>
  <si>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</si>
  <si>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</si>
  <si>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</si>
  <si>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</si>
  <si>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</si>
  <si>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</si>
  <si>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</si>
  <si>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</si>
  <si>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</si>
  <si>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</si>
  <si>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</si>
  <si>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</si>
  <si>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</si>
  <si>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</si>
  <si>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</si>
  <si>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</si>
  <si>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</si>
  <si>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</si>
  <si>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</si>
  <si>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</si>
  <si>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</si>
  <si>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</si>
  <si>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</si>
  <si>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</si>
  <si>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</si>
  <si>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</si>
  <si>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</si>
  <si>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</si>
  <si>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</si>
  <si>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</si>
  <si>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</si>
  <si>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</si>
  <si>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</si>
  <si>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</si>
  <si>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</si>
  <si>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</si>
  <si>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</si>
  <si>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</si>
  <si>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</si>
  <si>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</si>
  <si>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</si>
  <si>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</si>
  <si>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</si>
  <si>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</si>
  <si>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</si>
  <si>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</si>
  <si>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</si>
  <si>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</si>
  <si>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</si>
  <si>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</si>
  <si>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</si>
  <si>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</si>
  <si>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</si>
  <si>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</si>
  <si>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</si>
  <si>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</si>
  <si>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</si>
  <si>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</si>
  <si>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</si>
  <si>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</si>
  <si>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</si>
  <si>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</si>
  <si>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</si>
  <si>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</si>
  <si>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</si>
  <si>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</si>
  <si>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</si>
  <si>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</si>
  <si>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</si>
  <si>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</si>
  <si>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</si>
  <si>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</si>
  <si>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</si>
  <si>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</si>
  <si>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</si>
  <si>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</si>
  <si>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</si>
  <si>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</si>
  <si>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</si>
  <si>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</si>
  <si>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</si>
  <si>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</si>
  <si>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</si>
  <si>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</si>
  <si>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</si>
  <si>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</si>
  <si>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</si>
  <si>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</si>
  <si>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</si>
  <si>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</si>
  <si>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</si>
  <si>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</si>
  <si>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</si>
  <si>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</si>
  <si>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</si>
  <si>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</si>
  <si>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</si>
  <si>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</si>
  <si>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</si>
  <si>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</si>
  <si>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</si>
  <si>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</si>
  <si>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</si>
  <si>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</si>
  <si>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</si>
  <si>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</si>
  <si>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</si>
  <si>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</si>
  <si>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</si>
  <si>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</si>
  <si>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</si>
  <si>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</si>
  <si>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</si>
  <si>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</si>
  <si>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</si>
  <si>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</si>
  <si>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</si>
  <si>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</si>
  <si>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</si>
  <si>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</si>
  <si>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</si>
  <si>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</si>
  <si>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</si>
  <si>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</si>
  <si>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</si>
  <si>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</si>
  <si>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</si>
  <si>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</si>
  <si>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</si>
  <si>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</si>
  <si>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</si>
  <si>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</si>
  <si>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</si>
  <si>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</si>
  <si>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</si>
  <si>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</si>
  <si>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</si>
  <si>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</si>
  <si>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</si>
  <si>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</si>
  <si>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</si>
  <si>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</si>
  <si>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</si>
  <si>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</si>
  <si>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</si>
  <si>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</si>
  <si>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</si>
  <si>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</si>
  <si>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</si>
  <si>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</si>
  <si>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</si>
  <si>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</si>
  <si>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</si>
  <si>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</si>
  <si>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</si>
  <si>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</si>
  <si>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</si>
  <si>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</si>
  <si>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</si>
  <si>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</si>
  <si>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</si>
  <si>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</si>
  <si>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</si>
  <si>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</si>
  <si>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</si>
  <si>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</si>
  <si>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</si>
  <si>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</si>
  <si>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</si>
  <si>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</si>
  <si>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</si>
  <si>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</si>
  <si>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</si>
  <si>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</si>
  <si>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</si>
  <si>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</si>
  <si>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</si>
  <si>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</si>
  <si>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</si>
  <si>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</si>
  <si>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</si>
  <si>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</si>
  <si>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</si>
  <si>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</si>
  <si>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</si>
  <si>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</si>
  <si>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</si>
  <si>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</si>
  <si>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</si>
  <si>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</si>
  <si>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</si>
  <si>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</si>
  <si>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</si>
  <si>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</si>
  <si>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</si>
  <si>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</si>
  <si>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</si>
  <si>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</si>
  <si>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</si>
  <si>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</si>
  <si>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</si>
  <si>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</si>
  <si>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</si>
  <si>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</si>
  <si>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</si>
  <si>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</si>
  <si>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</si>
  <si>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</si>
  <si>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</si>
  <si>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</si>
  <si>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</si>
  <si>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</si>
  <si>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</si>
  <si>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</si>
  <si>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</si>
  <si>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</si>
  <si>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</si>
  <si>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</si>
  <si>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</si>
  <si>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</si>
  <si>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</si>
  <si>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</si>
  <si>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</si>
  <si>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</si>
  <si>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</si>
  <si>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</si>
  <si>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</si>
  <si>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</si>
  <si>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</si>
  <si>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</si>
  <si>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</si>
  <si>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</si>
  <si>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</si>
  <si>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</si>
  <si>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</si>
  <si>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</si>
  <si>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</si>
  <si>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</si>
  <si>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</si>
  <si>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</si>
  <si>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</si>
  <si>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</si>
  <si>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</si>
  <si>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</si>
  <si>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</si>
  <si>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</si>
  <si>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</si>
  <si>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</si>
  <si>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</si>
  <si>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</si>
  <si>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</si>
  <si>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</si>
  <si>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</si>
  <si>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</si>
  <si>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</si>
  <si>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</si>
  <si>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</si>
  <si>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</si>
  <si>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</si>
  <si>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</si>
  <si>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</si>
  <si>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</si>
  <si>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</si>
  <si>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</si>
  <si>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</si>
  <si>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</si>
  <si>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</si>
  <si>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</si>
  <si>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</si>
  <si>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</si>
  <si>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</si>
  <si>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</si>
  <si>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</si>
  <si>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</si>
  <si>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</si>
  <si>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</si>
  <si>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</si>
  <si>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</si>
  <si>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</si>
  <si>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</si>
  <si>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</si>
  <si>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</si>
  <si>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</si>
  <si>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</si>
  <si>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</si>
  <si>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</si>
  <si>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</si>
  <si>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</si>
  <si>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</si>
  <si>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</si>
  <si>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</si>
  <si>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</si>
  <si>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</si>
  <si>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</si>
  <si>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</si>
  <si>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</si>
  <si>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</si>
  <si>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</si>
  <si>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</si>
  <si>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</si>
  <si>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</si>
  <si>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</si>
  <si>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</si>
  <si>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</si>
  <si>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</si>
  <si>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</si>
  <si>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</si>
  <si>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</si>
  <si>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</si>
  <si>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</si>
  <si>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</si>
  <si>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</si>
  <si>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</si>
  <si>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</si>
  <si>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</si>
  <si>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</si>
  <si>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</si>
  <si>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</si>
  <si>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</si>
  <si>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</si>
  <si>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</si>
  <si>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</si>
  <si>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</si>
  <si>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</si>
  <si>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</si>
  <si>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</si>
  <si>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</si>
  <si>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</si>
  <si>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</si>
  <si>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</si>
  <si>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</si>
  <si>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</si>
  <si>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</si>
  <si>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</si>
  <si>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</si>
  <si>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</si>
  <si>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</si>
  <si>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</si>
  <si>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</si>
  <si>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</si>
  <si>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</si>
  <si>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</si>
  <si>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</si>
  <si>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</si>
  <si>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</si>
  <si>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</si>
  <si>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</si>
  <si>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</si>
  <si>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</si>
  <si>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</si>
  <si>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</si>
  <si>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</si>
  <si>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</si>
  <si>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</si>
  <si>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</si>
  <si>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</si>
  <si>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</si>
  <si>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</si>
  <si>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</si>
  <si>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</si>
  <si>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</si>
  <si>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</si>
  <si>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</si>
  <si>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</si>
  <si>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</si>
  <si>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</si>
  <si>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</si>
  <si>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</si>
  <si>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</si>
  <si>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</si>
  <si>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</si>
  <si>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</si>
  <si>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</si>
  <si>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</si>
  <si>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</si>
  <si>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</si>
  <si>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</si>
  <si>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</si>
  <si>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</si>
  <si>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</si>
  <si>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</si>
  <si>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</si>
  <si>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</si>
  <si>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</si>
  <si>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</si>
  <si>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</si>
  <si>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</si>
  <si>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</si>
  <si>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</si>
  <si>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</si>
  <si>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</si>
  <si>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</si>
  <si>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</si>
  <si>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</si>
  <si>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</si>
  <si>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</si>
  <si>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</si>
  <si>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</si>
  <si>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</si>
  <si>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</si>
  <si>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</si>
  <si>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</si>
  <si>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</si>
  <si>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</si>
  <si>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</si>
  <si>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</si>
  <si>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</si>
  <si>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</si>
  <si>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</si>
  <si>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</si>
  <si>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</si>
  <si>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</si>
  <si>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</si>
  <si>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</si>
  <si>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</si>
  <si>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</si>
  <si>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</si>
  <si>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</si>
  <si>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</si>
  <si>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</si>
  <si>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</si>
  <si>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</si>
  <si>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</si>
  <si>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</si>
  <si>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</si>
  <si>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</si>
  <si>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</si>
  <si>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</si>
  <si>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</si>
  <si>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</si>
  <si>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</si>
  <si>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</si>
  <si>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</si>
  <si>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</si>
  <si>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</si>
  <si>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</si>
  <si>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</si>
  <si>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</si>
  <si>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</si>
  <si>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</si>
  <si>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</si>
  <si>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</si>
  <si>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</si>
  <si>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</si>
  <si>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</si>
  <si>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</si>
  <si>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</si>
  <si>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</si>
  <si>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</si>
  <si>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</si>
  <si>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</si>
  <si>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</si>
  <si>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</si>
  <si>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</si>
  <si>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</si>
  <si>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</si>
  <si>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</si>
  <si>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</si>
  <si>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</si>
  <si>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</si>
  <si>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</si>
  <si>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</si>
  <si>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</si>
  <si>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</si>
  <si>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</si>
  <si>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</si>
  <si>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</si>
  <si>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</si>
  <si>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</si>
  <si>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</si>
  <si>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</si>
  <si>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</si>
  <si>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</si>
  <si>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</si>
  <si>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</si>
  <si>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</si>
  <si>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</si>
  <si>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</si>
  <si>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</si>
  <si>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</si>
  <si>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</si>
  <si>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</si>
  <si>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</si>
  <si>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</si>
  <si>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</si>
  <si>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</si>
  <si>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</si>
  <si>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</si>
  <si>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</si>
  <si>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</si>
  <si>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</si>
  <si>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</si>
  <si>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</si>
  <si>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</si>
  <si>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</si>
  <si>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</si>
  <si>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</si>
  <si>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</si>
  <si>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</si>
  <si>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</si>
  <si>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</si>
  <si>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</si>
  <si>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</si>
  <si>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</si>
  <si>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</si>
  <si>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</si>
  <si>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</si>
  <si>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</si>
  <si>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</si>
  <si>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</si>
  <si>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</si>
  <si>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</si>
  <si>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</si>
  <si>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</si>
  <si>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</si>
  <si>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</si>
  <si>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</si>
  <si>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</si>
  <si>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</si>
  <si>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</si>
  <si>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</si>
  <si>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</si>
  <si>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</si>
  <si>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</si>
  <si>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</si>
  <si>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</si>
  <si>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</si>
  <si>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</si>
  <si>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</si>
  <si>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</si>
  <si>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</si>
  <si>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</si>
  <si>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</si>
  <si>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</si>
  <si>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</si>
  <si>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</si>
  <si>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</si>
  <si>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</si>
  <si>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</si>
  <si>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</si>
  <si>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</si>
  <si>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</si>
  <si>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</si>
  <si>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</si>
  <si>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</si>
  <si>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</si>
  <si>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</si>
  <si>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</si>
  <si>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</si>
  <si>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</si>
  <si>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</si>
  <si>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</si>
  <si>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</si>
  <si>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</si>
  <si>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</si>
  <si>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</si>
  <si>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</si>
  <si>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</si>
  <si>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</si>
  <si>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</si>
  <si>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</si>
  <si>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</si>
  <si>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</si>
  <si>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</si>
  <si>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</si>
  <si>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</si>
  <si>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</si>
  <si>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</si>
  <si>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</si>
  <si>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</si>
  <si>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</si>
  <si>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</si>
  <si>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</si>
  <si>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</si>
  <si>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</si>
  <si>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</si>
  <si>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</si>
  <si>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</si>
  <si>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</si>
  <si>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</si>
  <si>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</si>
  <si>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</si>
  <si>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</si>
  <si>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</si>
  <si>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</si>
  <si>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</si>
  <si>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</si>
  <si>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</si>
  <si>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</si>
  <si>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</si>
  <si>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</si>
  <si>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</si>
  <si>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</si>
  <si>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</si>
  <si>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</si>
  <si>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</si>
  <si>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</si>
  <si>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</si>
  <si>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</si>
  <si>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</si>
  <si>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</si>
  <si>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</si>
  <si>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</si>
  <si>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</si>
  <si>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</si>
  <si>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</si>
  <si>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</si>
  <si>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</si>
  <si>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</si>
  <si>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</si>
  <si>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</si>
  <si>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</si>
  <si>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</si>
  <si>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</si>
  <si>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</si>
  <si>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</si>
  <si>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</si>
  <si>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</si>
  <si>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</si>
  <si>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</si>
  <si>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</si>
  <si>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</si>
  <si>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</si>
  <si>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</si>
  <si>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</si>
  <si>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</si>
  <si>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</si>
  <si>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</si>
  <si>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</si>
  <si>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</si>
  <si>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</si>
  <si>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</si>
  <si>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</si>
  <si>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</si>
  <si>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</si>
  <si>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</si>
  <si>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</si>
  <si>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</si>
  <si>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</si>
  <si>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</si>
  <si>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</si>
  <si>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</si>
  <si>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</si>
  <si>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</si>
  <si>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</si>
  <si>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</si>
  <si>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</si>
  <si>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</si>
  <si>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</si>
  <si>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</si>
  <si>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</si>
  <si>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</si>
  <si>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</si>
  <si>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</si>
  <si>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</si>
  <si>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</si>
  <si>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</si>
  <si>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</si>
  <si>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</si>
  <si>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</si>
  <si>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</si>
  <si>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</si>
  <si>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</si>
  <si>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</si>
  <si>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</si>
  <si>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</si>
  <si>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</si>
  <si>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</si>
  <si>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</si>
  <si>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</si>
  <si>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</si>
  <si>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</si>
  <si>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</si>
  <si>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</si>
  <si>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</si>
  <si>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</si>
  <si>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</si>
  <si>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</si>
  <si>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</si>
  <si>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</si>
  <si>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</si>
  <si>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</si>
  <si>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</si>
  <si>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</si>
  <si>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</si>
  <si>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</si>
  <si>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</si>
  <si>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</si>
  <si>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</si>
  <si>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</si>
  <si>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</si>
  <si>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</si>
  <si>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</si>
  <si>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</si>
  <si>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</si>
  <si>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</si>
  <si>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</si>
  <si>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</si>
  <si>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</si>
  <si>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</si>
  <si>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</si>
  <si>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</si>
  <si>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</si>
  <si>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</si>
  <si>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</si>
  <si>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</si>
  <si>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</si>
  <si>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</si>
  <si>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</si>
  <si>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</si>
  <si>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</si>
  <si>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</si>
  <si>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</si>
  <si>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</si>
  <si>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</si>
  <si>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</si>
  <si>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</si>
  <si>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</si>
  <si>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</si>
  <si>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</si>
  <si>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</si>
  <si>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</si>
  <si>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</si>
  <si>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</si>
  <si>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</si>
  <si>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</si>
  <si>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</si>
  <si>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</si>
  <si>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</si>
  <si>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</si>
  <si>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</si>
  <si>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</si>
  <si>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</si>
  <si>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</si>
  <si>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</si>
  <si>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</si>
  <si>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</si>
  <si>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</si>
  <si>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</si>
  <si>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</si>
  <si>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</si>
  <si>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</si>
  <si>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</si>
  <si>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</si>
  <si>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</si>
  <si>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</si>
  <si>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</si>
  <si>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</si>
  <si>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</si>
  <si>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</si>
  <si>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</si>
  <si>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</si>
  <si>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</si>
  <si>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</si>
  <si>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</si>
  <si>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</si>
  <si>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</si>
  <si>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</si>
  <si>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</si>
  <si>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</si>
  <si>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</si>
  <si>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</si>
  <si>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</si>
  <si>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</si>
  <si>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</si>
  <si>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</si>
  <si>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</si>
  <si>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</si>
  <si>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</si>
  <si>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</si>
  <si>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</si>
  <si>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</si>
  <si>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</si>
  <si>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</si>
  <si>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</si>
  <si>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</si>
  <si>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</si>
  <si>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</si>
  <si>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</si>
  <si>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</si>
  <si>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</si>
  <si>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</si>
  <si>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</si>
  <si>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</si>
  <si>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</si>
  <si>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</si>
  <si>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</si>
  <si>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</si>
  <si>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</si>
  <si>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</si>
  <si>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</si>
  <si>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</si>
  <si>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</si>
  <si>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</si>
  <si>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</si>
  <si>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</si>
  <si>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</si>
  <si>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</si>
  <si>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</si>
  <si>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</si>
  <si>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</si>
  <si>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</si>
  <si>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</si>
  <si>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</si>
  <si>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</si>
  <si>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</si>
  <si>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</si>
  <si>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</si>
  <si>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</si>
  <si>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</si>
  <si>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</si>
  <si>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</si>
  <si>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</si>
  <si>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</si>
  <si>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</si>
  <si>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</si>
  <si>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</si>
  <si>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</si>
  <si>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</si>
  <si>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</si>
  <si>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</si>
  <si>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</si>
  <si>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</si>
  <si>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</si>
  <si>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</si>
  <si>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</si>
  <si>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</si>
  <si>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</si>
  <si>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</si>
  <si>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</si>
  <si>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</si>
  <si>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</si>
  <si>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</si>
  <si>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</si>
  <si>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</si>
  <si>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</si>
  <si>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</si>
  <si>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</si>
  <si>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</si>
  <si>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</si>
  <si>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</si>
  <si>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</si>
  <si>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</si>
  <si>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</si>
  <si>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</si>
  <si>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</si>
  <si>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</si>
  <si>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</si>
  <si>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</si>
  <si>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</si>
  <si>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</si>
  <si>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</si>
  <si>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</si>
  <si>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</si>
  <si>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</si>
  <si>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</si>
  <si>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</si>
  <si>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</si>
  <si>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</si>
  <si>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</si>
  <si>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</si>
  <si>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</si>
  <si>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</si>
  <si>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</si>
  <si>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</si>
  <si>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</si>
  <si>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</si>
  <si>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</si>
  <si>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</si>
  <si>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</si>
  <si>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</si>
  <si>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</si>
  <si>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</si>
  <si>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</si>
  <si>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</si>
  <si>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</si>
  <si>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</si>
  <si>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</si>
  <si>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</si>
  <si>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</si>
  <si>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</si>
  <si>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</si>
  <si>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</si>
  <si>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</si>
  <si>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</si>
  <si>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</si>
  <si>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</si>
  <si>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</si>
  <si>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</si>
  <si>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</si>
  <si>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</si>
  <si>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</si>
  <si>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</si>
  <si>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</si>
  <si>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</si>
  <si>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</si>
  <si>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</si>
  <si>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</si>
  <si>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</si>
  <si>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</si>
  <si>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</si>
  <si>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</si>
  <si>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</si>
  <si>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</si>
  <si>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</si>
  <si>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</si>
  <si>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</si>
  <si>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</si>
  <si>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</si>
  <si>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</si>
  <si>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</si>
  <si>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</si>
  <si>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</si>
  <si>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</si>
  <si>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</si>
  <si>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</si>
  <si>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</si>
  <si>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</si>
  <si>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</si>
  <si>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</si>
  <si>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</si>
  <si>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</si>
  <si>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</si>
  <si>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</si>
  <si>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</si>
  <si>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</si>
  <si>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</si>
  <si>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</si>
  <si>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</si>
  <si>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</si>
  <si>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</si>
  <si>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</si>
  <si>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</si>
  <si>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</si>
  <si>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</si>
  <si>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</si>
  <si>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</si>
  <si>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</si>
  <si>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</si>
  <si>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</si>
  <si>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</si>
  <si>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</si>
  <si>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</si>
  <si>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</si>
  <si>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</si>
  <si>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</si>
  <si>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</si>
  <si>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</si>
  <si>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</si>
  <si>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</si>
  <si>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</si>
  <si>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</si>
  <si>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</si>
  <si>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</si>
  <si>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</si>
  <si>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</si>
  <si>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</si>
  <si>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</si>
  <si>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</si>
  <si>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</si>
  <si>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</si>
  <si>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</si>
  <si>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</si>
  <si>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</si>
  <si>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</si>
  <si>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</si>
  <si>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</si>
  <si>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</si>
  <si>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</si>
  <si>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</si>
  <si>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</si>
  <si>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</si>
  <si>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</si>
  <si>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</si>
  <si>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</si>
  <si>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</si>
  <si>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</si>
  <si>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</si>
  <si>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</si>
  <si>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</si>
  <si>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</si>
  <si>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</si>
  <si>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</si>
  <si>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</si>
  <si>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</si>
  <si>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</si>
  <si>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</si>
  <si>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</si>
  <si>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</si>
  <si>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</si>
  <si>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</si>
  <si>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</si>
  <si>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</si>
  <si>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</si>
  <si>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</si>
  <si>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</si>
  <si>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</si>
  <si>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</si>
  <si>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</si>
  <si>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</si>
  <si>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</si>
  <si>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</si>
  <si>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</si>
  <si>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</si>
  <si>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</si>
  <si>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</si>
  <si>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</si>
  <si>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</si>
  <si>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</si>
  <si>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</si>
  <si>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</si>
  <si>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</si>
  <si>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</si>
  <si>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</si>
  <si>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</si>
  <si>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</si>
  <si>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</si>
  <si>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</si>
  <si>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</si>
  <si>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</si>
  <si>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</si>
  <si>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</si>
  <si>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</si>
  <si>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</si>
  <si>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</si>
  <si>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</si>
  <si>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</si>
  <si>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</si>
  <si>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</si>
  <si>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</si>
  <si>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</si>
  <si>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</si>
  <si>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</si>
  <si>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</si>
  <si>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</si>
  <si>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</si>
  <si>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</si>
  <si>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</si>
  <si>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</si>
  <si>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</si>
  <si>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</si>
  <si>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</si>
  <si>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</si>
  <si>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</si>
  <si>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</si>
  <si>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</si>
  <si>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</si>
  <si>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</si>
  <si>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</si>
  <si>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</si>
  <si>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</si>
  <si>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</si>
  <si>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</si>
  <si>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</si>
  <si>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</si>
  <si>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</si>
  <si>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</si>
  <si>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</si>
  <si>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</si>
  <si>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</si>
  <si>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</si>
  <si>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</si>
  <si>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</si>
  <si>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</si>
  <si>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</si>
  <si>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</si>
  <si>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</si>
  <si>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</si>
  <si>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</si>
  <si>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</si>
  <si>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</si>
  <si>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</si>
  <si>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</si>
  <si>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</si>
  <si>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</si>
  <si>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</si>
  <si>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</si>
  <si>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</si>
  <si>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</si>
  <si>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</si>
  <si>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</si>
  <si>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</si>
  <si>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</si>
  <si>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</si>
  <si>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</si>
  <si>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</si>
  <si>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</si>
  <si>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</si>
  <si>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</si>
  <si>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</si>
  <si>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</si>
  <si>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</si>
  <si>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</si>
  <si>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</si>
  <si>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</si>
  <si>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</si>
  <si>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</si>
  <si>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</si>
  <si>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</si>
  <si>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</si>
  <si>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</si>
  <si>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</si>
  <si>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</si>
  <si>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</si>
  <si>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</si>
  <si>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</si>
  <si>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</si>
  <si>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</si>
  <si>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</si>
  <si>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</si>
  <si>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</si>
  <si>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</si>
  <si>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</si>
  <si>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</si>
  <si>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</si>
  <si>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</si>
  <si>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</si>
  <si>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</si>
  <si>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</si>
  <si>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</si>
  <si>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</si>
  <si>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</si>
  <si>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</si>
  <si>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</si>
  <si>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</si>
  <si>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</si>
  <si>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</si>
  <si>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</si>
  <si>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</si>
  <si>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</si>
  <si>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</si>
  <si>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</si>
  <si>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</si>
  <si>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</si>
  <si>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</si>
  <si>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</si>
  <si>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</si>
  <si>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</si>
  <si>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</si>
  <si>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</si>
  <si>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</si>
  <si>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</si>
  <si>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</si>
  <si>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</si>
  <si>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</si>
  <si>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</si>
  <si>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</si>
  <si>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</si>
  <si>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</si>
  <si>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</si>
  <si>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</si>
  <si>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</si>
  <si>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</si>
  <si>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</si>
  <si>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</si>
  <si>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</si>
  <si>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</si>
  <si>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</si>
  <si>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</si>
  <si>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</si>
  <si>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</si>
  <si>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</si>
  <si>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</si>
  <si>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</si>
  <si>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</si>
  <si>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</si>
  <si>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</si>
  <si>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</si>
  <si>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</si>
  <si>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</si>
  <si>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</si>
  <si>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</si>
  <si>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</si>
  <si>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</si>
  <si>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</si>
  <si>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</si>
  <si>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</si>
  <si>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</si>
  <si>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</si>
  <si>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</si>
  <si>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</si>
  <si>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</si>
  <si>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</si>
  <si>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</si>
  <si>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</si>
  <si>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</si>
  <si>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</si>
  <si>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</si>
  <si>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</si>
  <si>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</si>
  <si>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</si>
  <si>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</si>
  <si>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</si>
  <si>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</si>
  <si>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</si>
  <si>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</si>
  <si>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</si>
  <si>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</si>
  <si>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</si>
  <si>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</si>
  <si>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</si>
  <si>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</si>
  <si>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</si>
  <si>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</si>
  <si>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</si>
  <si>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</si>
  <si>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</si>
  <si>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</si>
  <si>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</si>
  <si>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</si>
  <si>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</si>
  <si>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</si>
  <si>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</si>
  <si>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</si>
  <si>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</si>
  <si>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</si>
  <si>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</si>
  <si>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</si>
  <si>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</si>
  <si>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</si>
  <si>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</si>
  <si>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</si>
  <si>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</si>
  <si>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</si>
  <si>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</si>
  <si>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</si>
  <si>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</si>
  <si>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</si>
  <si>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</si>
  <si>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</si>
  <si>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</si>
  <si>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</si>
  <si>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</si>
  <si>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</si>
  <si>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</si>
  <si>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</si>
  <si>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</si>
  <si>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</si>
  <si>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</si>
  <si>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</si>
  <si>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</si>
  <si>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</si>
  <si>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</si>
  <si>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</si>
  <si>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</si>
  <si>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</si>
  <si>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</si>
  <si>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</si>
  <si>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</si>
  <si>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</si>
  <si>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</si>
  <si>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</si>
  <si>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</si>
  <si>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</si>
  <si>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</si>
  <si>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</si>
  <si>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</si>
  <si>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</si>
  <si>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</si>
  <si>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</si>
  <si>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</si>
  <si>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</si>
  <si>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</si>
  <si>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</si>
  <si>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</si>
  <si>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</si>
  <si>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</si>
  <si>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</si>
  <si>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</si>
  <si>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</si>
  <si>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</si>
  <si>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</si>
  <si>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</si>
  <si>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</si>
  <si>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</si>
  <si>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</si>
  <si>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</si>
  <si>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</si>
  <si>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</si>
  <si>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</si>
  <si>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</si>
  <si>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</si>
  <si>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</si>
  <si>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</si>
  <si>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</si>
  <si>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</si>
  <si>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</si>
  <si>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</si>
  <si>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</si>
  <si>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</si>
  <si>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</si>
  <si>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</si>
  <si>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</si>
  <si>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</si>
  <si>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</si>
  <si>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</si>
  <si>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</si>
  <si>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</si>
  <si>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</si>
  <si>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</si>
  <si>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</si>
  <si>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</si>
  <si>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</si>
  <si>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</si>
  <si>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</si>
  <si>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</si>
  <si>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</si>
  <si>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</si>
  <si>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</si>
  <si>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</si>
  <si>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</si>
  <si>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</si>
  <si>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</si>
  <si>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</si>
  <si>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</si>
  <si>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</si>
  <si>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</si>
  <si>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</si>
  <si>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</si>
  <si>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</si>
  <si>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</si>
  <si>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</si>
  <si>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</si>
  <si>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</si>
  <si>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</si>
  <si>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</si>
  <si>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</si>
  <si>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</si>
  <si>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</si>
  <si>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</si>
  <si>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</si>
  <si>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</si>
  <si>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</si>
  <si>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</si>
  <si>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</si>
  <si>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</si>
  <si>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</si>
  <si>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</si>
  <si>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</si>
  <si>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</si>
  <si>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</si>
  <si>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</si>
  <si>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</si>
  <si>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</si>
  <si>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</si>
  <si>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</si>
  <si>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</si>
  <si>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</si>
  <si>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</si>
  <si>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</si>
  <si>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</si>
  <si>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</si>
  <si>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</si>
  <si>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</si>
  <si>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</si>
  <si>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</si>
  <si>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</si>
  <si>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</si>
  <si>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</si>
  <si>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</si>
  <si>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</si>
  <si>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</si>
  <si>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</si>
  <si>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</si>
  <si>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</si>
  <si>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</si>
  <si>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</si>
  <si>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</si>
  <si>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</si>
  <si>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</si>
  <si>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</si>
  <si>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</si>
  <si>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</si>
  <si>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</si>
  <si>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</si>
  <si>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</si>
  <si>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</si>
  <si>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</si>
  <si>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</si>
  <si>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</si>
  <si>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</si>
  <si>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</si>
  <si>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</si>
  <si>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</si>
  <si>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</si>
  <si>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</si>
  <si>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</si>
  <si>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</si>
  <si>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</si>
  <si>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</si>
  <si>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</si>
  <si>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</si>
  <si>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</si>
  <si>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</si>
  <si>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</si>
  <si>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</si>
  <si>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</si>
  <si>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</si>
  <si>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</si>
  <si>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</si>
  <si>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</si>
  <si>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</si>
  <si>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</si>
  <si>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</si>
  <si>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</si>
  <si>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</si>
  <si>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</si>
  <si>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</si>
  <si>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</si>
  <si>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</si>
  <si>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</si>
  <si>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</si>
  <si>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</si>
  <si>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</si>
  <si>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</si>
  <si>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</si>
  <si>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</si>
  <si>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</si>
  <si>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</si>
  <si>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</si>
  <si>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</si>
  <si>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</si>
  <si>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</si>
  <si>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</si>
  <si>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</si>
  <si>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</si>
  <si>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</si>
  <si>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</si>
  <si>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</si>
  <si>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</si>
  <si>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</si>
  <si>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</si>
  <si>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</si>
  <si>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</si>
  <si>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</si>
  <si>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</si>
  <si>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</si>
  <si>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</si>
  <si>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</si>
  <si>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</si>
  <si>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</si>
  <si>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</si>
  <si>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</si>
  <si>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</si>
  <si>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</si>
  <si>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</si>
  <si>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</si>
  <si>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</si>
  <si>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</si>
  <si>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</si>
  <si>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</si>
  <si>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</si>
  <si>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</si>
  <si>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</si>
  <si>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</si>
  <si>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</si>
  <si>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</si>
  <si>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</si>
  <si>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</si>
  <si>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</si>
  <si>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</si>
  <si>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</si>
  <si>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</si>
  <si>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</si>
  <si>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</si>
  <si>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</si>
  <si>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</si>
  <si>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</si>
  <si>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</si>
  <si>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</si>
  <si>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</si>
  <si>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</si>
  <si>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</si>
  <si>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</si>
  <si>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</si>
  <si>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</si>
  <si>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</si>
  <si>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</si>
  <si>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</si>
  <si>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</si>
  <si>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</si>
  <si>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</si>
  <si>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</si>
  <si>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</si>
  <si>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</si>
  <si>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</si>
  <si>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</si>
  <si>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</si>
  <si>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</si>
  <si>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</si>
  <si>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</si>
  <si>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</si>
  <si>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</si>
  <si>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</si>
  <si>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</si>
  <si>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</si>
  <si>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</si>
  <si>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</si>
  <si>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</si>
  <si>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</si>
  <si>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</si>
  <si>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</si>
  <si>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</si>
  <si>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</si>
  <si>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</si>
  <si>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</si>
  <si>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</si>
  <si>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</si>
  <si>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</si>
  <si>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</si>
  <si>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</si>
  <si>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</si>
  <si>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</si>
  <si>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</si>
  <si>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</si>
  <si>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</si>
  <si>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</si>
  <si>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</si>
  <si>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</si>
  <si>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</si>
  <si>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</si>
  <si>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</si>
  <si>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</si>
  <si>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</si>
  <si>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</si>
  <si>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</si>
  <si>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</si>
  <si>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</si>
  <si>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</si>
  <si>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</si>
  <si>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</si>
  <si>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</si>
  <si>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</si>
  <si>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</si>
  <si>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</si>
  <si>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</si>
  <si>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</si>
  <si>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</si>
  <si>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</si>
  <si>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</si>
  <si>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</si>
  <si>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</si>
  <si>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</si>
  <si>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</si>
  <si>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</si>
  <si>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</si>
  <si>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</si>
  <si>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</si>
  <si>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</si>
  <si>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</si>
  <si>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</si>
  <si>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</si>
  <si>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</si>
  <si>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</si>
  <si>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</si>
  <si>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</si>
  <si>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</si>
  <si>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</si>
  <si>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</si>
  <si>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</si>
  <si>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</si>
  <si>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</si>
  <si>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</si>
  <si>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</si>
  <si>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</si>
  <si>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</si>
  <si>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</si>
  <si>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</si>
  <si>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</si>
  <si>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</si>
  <si>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</si>
  <si>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</si>
  <si>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</si>
  <si>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</si>
  <si>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</si>
  <si>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</si>
  <si>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</si>
  <si>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</si>
  <si>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</si>
  <si>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</si>
  <si>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</si>
  <si>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</si>
  <si>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</si>
  <si>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</si>
  <si>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</si>
  <si>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</si>
  <si>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</si>
  <si>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</si>
  <si>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</si>
  <si>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</si>
  <si>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</si>
  <si>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</si>
  <si>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</si>
  <si>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</si>
  <si>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</si>
  <si>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</si>
  <si>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</si>
  <si>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</si>
  <si>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</si>
  <si>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</si>
  <si>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</si>
  <si>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</si>
  <si>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</si>
  <si>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</si>
  <si>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</si>
  <si>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</si>
  <si>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</si>
  <si>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</si>
  <si>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</si>
  <si>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</si>
  <si>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</si>
  <si>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</si>
  <si>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</si>
  <si>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</si>
  <si>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</si>
  <si>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</si>
  <si>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</si>
  <si>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</si>
  <si>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</si>
  <si>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</si>
  <si>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</si>
  <si>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</si>
  <si>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</si>
  <si>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</si>
  <si>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</si>
  <si>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</si>
  <si>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</si>
  <si>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</si>
  <si>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</si>
  <si>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</si>
  <si>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</si>
  <si>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</si>
  <si>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</si>
  <si>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</si>
  <si>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</si>
  <si>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</si>
  <si>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</si>
  <si>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</si>
  <si>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</si>
  <si>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</si>
  <si>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</si>
  <si>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</si>
  <si>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</si>
  <si>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</si>
  <si>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</si>
  <si>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</si>
  <si>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</si>
  <si>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</si>
  <si>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</si>
  <si>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</si>
  <si>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</si>
  <si>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</si>
  <si>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</si>
  <si>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</si>
  <si>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</si>
  <si>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</si>
  <si>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</si>
  <si>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</si>
  <si>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</si>
  <si>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</si>
  <si>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</si>
  <si>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</si>
  <si>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</si>
  <si>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</si>
  <si>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</si>
  <si>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</si>
  <si>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</si>
  <si>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</si>
  <si>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</si>
  <si>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</si>
  <si>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</si>
  <si>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</si>
  <si>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</si>
  <si>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</si>
  <si>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</si>
  <si>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</si>
  <si>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</si>
  <si>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</si>
  <si>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</si>
  <si>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</si>
  <si>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</si>
  <si>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</si>
  <si>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</si>
  <si>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</si>
  <si>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</si>
  <si>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</si>
  <si>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</si>
  <si>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</si>
  <si>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</si>
  <si>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</si>
  <si>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</si>
  <si>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</si>
  <si>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</si>
  <si>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</si>
  <si>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</si>
  <si>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</si>
  <si>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</si>
  <si>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</si>
  <si>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</si>
  <si>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</si>
  <si>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</si>
  <si>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</si>
  <si>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</si>
  <si>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</si>
  <si>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</si>
  <si>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</si>
  <si>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</si>
  <si>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</si>
  <si>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</si>
  <si>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</si>
  <si>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</si>
  <si>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</si>
  <si>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</si>
  <si>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</si>
  <si>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</si>
  <si>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</si>
  <si>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</si>
  <si>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</si>
  <si>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</si>
  <si>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</si>
  <si>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</si>
  <si>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</si>
  <si>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</si>
  <si>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</si>
  <si>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</si>
  <si>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</si>
  <si>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</si>
  <si>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</si>
  <si>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</si>
  <si>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</si>
  <si>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</si>
  <si>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</si>
  <si>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</si>
  <si>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</si>
  <si>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</si>
  <si>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</si>
  <si>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</si>
  <si>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</si>
  <si>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</si>
  <si>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</si>
  <si>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</si>
  <si>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</si>
  <si>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</si>
  <si>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</si>
  <si>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</si>
  <si>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</si>
  <si>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</si>
  <si>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</si>
  <si>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</si>
  <si>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</si>
  <si>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</si>
  <si>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</si>
  <si>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</si>
  <si>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</si>
  <si>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</si>
  <si>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</si>
  <si>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</si>
  <si>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</si>
  <si>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</si>
  <si>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</si>
  <si>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</si>
  <si>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</si>
  <si>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</si>
  <si>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</si>
  <si>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</si>
  <si>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</si>
  <si>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</si>
  <si>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</si>
  <si>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</si>
  <si>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</si>
  <si>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</si>
  <si>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</si>
  <si>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</si>
  <si>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</si>
  <si>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</si>
  <si>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</si>
  <si>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</si>
  <si>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</si>
  <si>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</si>
  <si>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</si>
  <si>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</si>
  <si>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</si>
  <si>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</si>
  <si>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</si>
  <si>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</si>
  <si>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</si>
  <si>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</si>
  <si>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</si>
  <si>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</si>
  <si>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</si>
  <si>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</si>
  <si>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</si>
  <si>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</si>
  <si>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</si>
  <si>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</si>
  <si>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</si>
  <si>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</si>
  <si>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</si>
  <si>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</si>
  <si>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</si>
  <si>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</si>
  <si>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</si>
  <si>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</si>
  <si>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</si>
  <si>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</si>
  <si>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</si>
  <si>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</si>
  <si>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</si>
  <si>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</si>
  <si>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</si>
  <si>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</si>
  <si>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</si>
  <si>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</si>
  <si>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</si>
  <si>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</si>
  <si>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</si>
  <si>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</si>
  <si>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</si>
  <si>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</si>
  <si>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</si>
  <si>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</si>
  <si>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</si>
  <si>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</si>
  <si>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</si>
  <si>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</si>
  <si>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</si>
  <si>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</si>
  <si>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</si>
  <si>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</si>
  <si>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</si>
  <si>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</si>
  <si>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</si>
  <si>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</si>
  <si>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</si>
  <si>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</si>
  <si>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</si>
  <si>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</si>
  <si>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</si>
  <si>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</si>
  <si>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</si>
  <si>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</si>
  <si>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</si>
  <si>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</si>
  <si>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</si>
  <si>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</si>
  <si>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</si>
  <si>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</si>
  <si>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</si>
  <si>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</si>
  <si>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</si>
  <si>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</si>
  <si>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</si>
  <si>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</si>
  <si>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</si>
  <si>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</si>
  <si>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</si>
  <si>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</si>
  <si>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</si>
  <si>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</si>
  <si>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</si>
  <si>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</si>
  <si>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</si>
  <si>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</si>
  <si>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</si>
  <si>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</si>
  <si>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</si>
  <si>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</si>
  <si>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</si>
  <si>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</si>
  <si>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</si>
  <si>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</si>
  <si>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</si>
  <si>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</si>
  <si>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</si>
  <si>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</si>
  <si>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</si>
  <si>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</si>
  <si>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</si>
  <si>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</si>
  <si>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</si>
  <si>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</si>
  <si>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</si>
  <si>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</si>
  <si>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</si>
  <si>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</si>
  <si>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</si>
  <si>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</si>
  <si>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</si>
  <si>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</si>
  <si>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</si>
  <si>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</si>
  <si>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</si>
  <si>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</si>
  <si>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</si>
  <si>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</si>
  <si>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</si>
  <si>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</si>
  <si>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</si>
  <si>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</si>
  <si>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</si>
  <si>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</si>
  <si>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</si>
  <si>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</si>
  <si>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</si>
  <si>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</si>
  <si>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</si>
  <si>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</si>
  <si>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</si>
  <si>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</si>
  <si>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</si>
  <si>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</si>
  <si>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</si>
  <si>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</si>
  <si>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</si>
  <si>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</si>
  <si>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</si>
  <si>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</si>
  <si>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</si>
  <si>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</si>
  <si>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</si>
  <si>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</si>
  <si>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</si>
  <si>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</si>
  <si>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</si>
  <si>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</si>
  <si>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</si>
  <si>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</si>
  <si>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</si>
  <si>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</si>
  <si>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</si>
  <si>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</si>
  <si>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</si>
  <si>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</si>
  <si>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</si>
  <si>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</si>
  <si>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</si>
  <si>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</si>
  <si>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</si>
  <si>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</si>
  <si>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</si>
  <si>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</si>
  <si>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</si>
  <si>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</si>
  <si>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</si>
  <si>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</si>
  <si>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</si>
  <si>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</si>
  <si>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</si>
  <si>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</si>
  <si>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</si>
  <si>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</si>
  <si>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</si>
  <si>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</si>
  <si>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</si>
  <si>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</si>
  <si>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</si>
  <si>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</si>
  <si>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</si>
  <si>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</si>
  <si>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</si>
  <si>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</si>
  <si>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</si>
  <si>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</si>
  <si>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</si>
  <si>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</si>
  <si>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</si>
  <si>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</si>
  <si>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</si>
  <si>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</si>
  <si>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</si>
  <si>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</si>
  <si>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</si>
  <si>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</si>
  <si>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</si>
  <si>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</si>
  <si>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</si>
  <si>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</si>
  <si>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</si>
  <si>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</si>
  <si>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</si>
  <si>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</si>
  <si>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</si>
  <si>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</si>
  <si>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</si>
  <si>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</si>
  <si>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</si>
  <si>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</si>
  <si>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</si>
  <si>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</si>
  <si>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</si>
  <si>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</si>
  <si>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</si>
  <si>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</si>
  <si>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</si>
  <si>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</si>
  <si>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</si>
  <si>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</si>
  <si>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</si>
  <si>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</si>
  <si>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</si>
  <si>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</si>
  <si>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</si>
  <si>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</si>
  <si>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</si>
  <si>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</si>
  <si>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</si>
  <si>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</si>
  <si>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</si>
  <si>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</si>
  <si>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</si>
  <si>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</si>
  <si>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</si>
  <si>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</si>
  <si>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</si>
  <si>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</si>
  <si>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</si>
  <si>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</si>
  <si>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</si>
  <si>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</si>
  <si>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</si>
  <si>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</si>
  <si>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</si>
  <si>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</si>
  <si>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</si>
  <si>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</si>
  <si>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</si>
  <si>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</si>
  <si>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</si>
  <si>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</si>
  <si>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</si>
  <si>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</si>
  <si>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</si>
  <si>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</si>
  <si>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</si>
  <si>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</si>
  <si>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</si>
  <si>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</si>
  <si>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</si>
  <si>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</si>
  <si>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</si>
  <si>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</si>
  <si>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</si>
  <si>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</si>
  <si>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</si>
  <si>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</si>
  <si>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</si>
  <si>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</si>
  <si>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</si>
  <si>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</si>
  <si>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</si>
  <si>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</si>
  <si>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</si>
  <si>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</si>
  <si>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</si>
  <si>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</si>
  <si>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</si>
  <si>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</si>
  <si>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</si>
  <si>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</si>
  <si>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</si>
  <si>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</si>
  <si>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</si>
  <si>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</si>
  <si>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</si>
  <si>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</si>
  <si>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</si>
  <si>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</si>
  <si>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</si>
  <si>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</si>
  <si>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</si>
  <si>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</si>
  <si>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</si>
  <si>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</si>
  <si>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</si>
  <si>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</si>
  <si>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</si>
  <si>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</si>
  <si>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</si>
  <si>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</si>
  <si>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</si>
  <si>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</si>
  <si>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</si>
  <si>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</si>
  <si>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</si>
  <si>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</si>
  <si>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</si>
  <si>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</si>
  <si>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</si>
  <si>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</si>
  <si>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</si>
  <si>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</si>
  <si>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</si>
  <si>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</si>
  <si>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</si>
  <si>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</si>
  <si>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</si>
  <si>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</si>
  <si>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</si>
  <si>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</si>
  <si>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</si>
  <si>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</si>
  <si>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</si>
  <si>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</si>
  <si>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</si>
  <si>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</si>
  <si>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</si>
  <si>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</si>
  <si>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</si>
  <si>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</si>
  <si>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</si>
  <si>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</si>
  <si>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</si>
  <si>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</si>
  <si>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</si>
  <si>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</si>
  <si>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</si>
  <si>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</si>
  <si>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</si>
  <si>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</si>
  <si>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</si>
  <si>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</si>
  <si>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</si>
  <si>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</si>
  <si>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</si>
  <si>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</si>
  <si>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</si>
  <si>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</si>
  <si>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</si>
  <si>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</si>
  <si>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</si>
  <si>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</si>
  <si>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</si>
  <si>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</si>
  <si>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</si>
  <si>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</si>
  <si>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</si>
  <si>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</si>
  <si>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</si>
  <si>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</si>
  <si>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</si>
  <si>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</si>
  <si>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</si>
  <si>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</si>
  <si>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</si>
  <si>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</si>
  <si>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</si>
  <si>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</si>
  <si>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</si>
  <si>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</si>
  <si>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</si>
  <si>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</si>
  <si>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</si>
  <si>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</si>
  <si>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</si>
  <si>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</si>
  <si>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</si>
  <si>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</si>
  <si>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</si>
  <si>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</si>
  <si>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</si>
  <si>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</si>
  <si>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</si>
  <si>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</si>
  <si>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</si>
  <si>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</si>
  <si>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</si>
  <si>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</si>
  <si>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</si>
  <si>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</si>
  <si>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</si>
  <si>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</si>
  <si>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</si>
  <si>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</si>
  <si>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</si>
  <si>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</si>
  <si>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</si>
  <si>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</si>
  <si>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</si>
  <si>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</si>
  <si>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</si>
  <si>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</si>
  <si>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</si>
  <si>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</si>
  <si>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</si>
  <si>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</si>
  <si>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</si>
  <si>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</si>
  <si>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</si>
  <si>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</si>
  <si>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</si>
  <si>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</si>
  <si>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</si>
  <si>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</si>
  <si>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</si>
  <si>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</si>
  <si>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</si>
  <si>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</si>
  <si>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</si>
  <si>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</si>
  <si>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</si>
  <si>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</si>
  <si>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</si>
  <si>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</si>
  <si>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</si>
  <si>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</si>
  <si>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</si>
  <si>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</si>
  <si>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</si>
  <si>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</si>
  <si>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</si>
  <si>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</si>
  <si>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</si>
  <si>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</si>
  <si>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</si>
  <si>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</si>
  <si>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</si>
  <si>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</si>
  <si>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</si>
  <si>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</si>
  <si>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</si>
  <si>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</si>
  <si>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</si>
  <si>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</si>
  <si>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</si>
  <si>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</si>
  <si>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</si>
  <si>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</si>
  <si>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</si>
  <si>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</si>
  <si>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</si>
  <si>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</si>
  <si>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</si>
  <si>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</si>
  <si>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</si>
  <si>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</si>
  <si>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</si>
  <si>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</si>
  <si>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</si>
  <si>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</si>
  <si>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</si>
  <si>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</si>
  <si>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</si>
  <si>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</si>
  <si>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</si>
  <si>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</si>
  <si>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</si>
  <si>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</si>
  <si>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</si>
  <si>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</si>
  <si>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</si>
  <si>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</si>
  <si>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</si>
  <si>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</si>
  <si>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</si>
  <si>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</si>
  <si>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</si>
  <si>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</si>
  <si>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</si>
  <si>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</si>
  <si>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</si>
  <si>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</si>
  <si>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</si>
  <si>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</si>
  <si>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</si>
  <si>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</si>
  <si>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</si>
  <si>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</si>
  <si>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</si>
  <si>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</si>
  <si>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</si>
  <si>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</si>
  <si>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</si>
  <si>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</si>
  <si>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</si>
  <si>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</si>
  <si>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</si>
  <si>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</si>
  <si>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</si>
  <si>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</si>
  <si>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</si>
  <si>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</si>
  <si>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</si>
  <si>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</si>
  <si>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</si>
  <si>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</si>
  <si>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</si>
  <si>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</si>
  <si>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</si>
  <si>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</si>
  <si>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</si>
  <si>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</si>
  <si>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</si>
  <si>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</si>
  <si>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</si>
  <si>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</si>
  <si>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</si>
  <si>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</si>
  <si>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</si>
  <si>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</si>
  <si>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</si>
  <si>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</si>
  <si>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</si>
  <si>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</si>
  <si>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</si>
  <si>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</si>
  <si>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</si>
  <si>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</si>
  <si>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</si>
  <si>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</si>
  <si>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</si>
  <si>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</si>
  <si>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</si>
  <si>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</si>
  <si>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</si>
  <si>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</si>
  <si>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</si>
  <si>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</si>
  <si>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</si>
  <si>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</si>
  <si>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</si>
  <si>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</si>
  <si>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</si>
  <si>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</si>
  <si>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</si>
  <si>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</si>
  <si>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</si>
  <si>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</si>
  <si>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</si>
  <si>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</si>
  <si>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</si>
  <si>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</si>
  <si>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</si>
  <si>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</si>
  <si>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</si>
  <si>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</si>
  <si>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</si>
  <si>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</si>
  <si>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</si>
  <si>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</si>
  <si>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</si>
  <si>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</si>
  <si>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</si>
  <si>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</si>
  <si>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</si>
  <si>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</si>
  <si>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</si>
  <si>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</si>
  <si>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</si>
  <si>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</si>
  <si>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</si>
  <si>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</si>
  <si>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</si>
  <si>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</si>
  <si>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</si>
  <si>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</si>
  <si>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</si>
  <si>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</si>
  <si>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</si>
  <si>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</si>
  <si>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</si>
  <si>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</si>
  <si>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</si>
  <si>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</si>
  <si>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</si>
  <si>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</si>
  <si>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</si>
  <si>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</si>
  <si>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</si>
  <si>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</si>
  <si>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</si>
  <si>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</si>
  <si>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</si>
  <si>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</si>
  <si>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</si>
  <si>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</si>
  <si>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</si>
  <si>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</si>
  <si>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</si>
  <si>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</si>
  <si>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</si>
  <si>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</si>
  <si>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</si>
  <si>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</si>
  <si>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</si>
  <si>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</si>
  <si>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</si>
  <si>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</si>
  <si>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</si>
  <si>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</si>
  <si>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</si>
  <si>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</si>
  <si>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</si>
  <si>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</si>
  <si>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</si>
  <si>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</si>
  <si>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</si>
  <si>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</si>
  <si>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</si>
  <si>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</si>
  <si>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</si>
  <si>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</si>
  <si>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</si>
  <si>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</si>
  <si>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</si>
  <si>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</si>
  <si>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</si>
  <si>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</si>
  <si>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</si>
  <si>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</si>
  <si>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</si>
  <si>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</si>
  <si>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</si>
  <si>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</si>
  <si>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</si>
  <si>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</si>
  <si>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</si>
  <si>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</si>
  <si>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</si>
  <si>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</si>
  <si>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</si>
  <si>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</si>
  <si>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</si>
  <si>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</si>
  <si>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</si>
  <si>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</si>
  <si>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</si>
  <si>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</si>
  <si>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</si>
  <si>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</si>
  <si>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</si>
  <si>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</si>
  <si>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</si>
  <si>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</si>
  <si>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</si>
  <si>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</si>
  <si>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</si>
  <si>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</si>
  <si>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</si>
  <si>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</si>
  <si>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</si>
  <si>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</si>
  <si>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</si>
  <si>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</si>
  <si>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</si>
  <si>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</si>
  <si>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</si>
  <si>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</si>
  <si>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</si>
  <si>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</si>
  <si>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</si>
  <si>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</si>
  <si>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</si>
  <si>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</si>
  <si>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</si>
  <si>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</si>
  <si>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</si>
  <si>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</si>
  <si>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</si>
  <si>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</si>
  <si>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</si>
  <si>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</si>
  <si>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</si>
  <si>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</si>
  <si>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</si>
  <si>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</si>
  <si>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</si>
  <si>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</si>
  <si>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</si>
  <si>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</si>
  <si>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</si>
  <si>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</si>
  <si>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</si>
  <si>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</si>
  <si>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</si>
  <si>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</si>
  <si>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</si>
  <si>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</si>
  <si>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</si>
  <si>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</si>
  <si>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</si>
  <si>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</si>
  <si>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</si>
  <si>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</si>
  <si>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</si>
  <si>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</si>
  <si>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</si>
  <si>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</si>
  <si>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</si>
  <si>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</si>
  <si>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</si>
  <si>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</si>
  <si>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</si>
  <si>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</si>
  <si>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</si>
  <si>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</si>
  <si>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</si>
  <si>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</si>
  <si>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</si>
  <si>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</si>
  <si>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</si>
  <si>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</si>
  <si>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</si>
  <si>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</si>
  <si>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</si>
  <si>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</si>
  <si>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</si>
  <si>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</si>
  <si>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</si>
  <si>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</si>
  <si>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</si>
  <si>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</si>
  <si>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</si>
  <si>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</si>
  <si>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</si>
  <si>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</si>
  <si>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</si>
  <si>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</si>
  <si>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</si>
  <si>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</si>
  <si>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</si>
  <si>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</si>
  <si>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</si>
  <si>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</si>
  <si>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</si>
  <si>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</si>
  <si>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</si>
  <si>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</si>
  <si>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</si>
  <si>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</si>
  <si>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</si>
  <si>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</si>
  <si>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</si>
  <si>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</si>
  <si>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</si>
  <si>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</si>
  <si>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</si>
  <si>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</si>
  <si>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</si>
  <si>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</si>
  <si>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</si>
  <si>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</si>
  <si>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</si>
  <si>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</si>
  <si>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</si>
  <si>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</si>
  <si>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</si>
  <si>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</si>
  <si>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</si>
  <si>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</si>
  <si>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</si>
  <si>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</si>
  <si>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</si>
  <si>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</si>
  <si>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</si>
  <si>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</si>
  <si>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</si>
  <si>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</si>
  <si>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</si>
  <si>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</si>
  <si>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</si>
  <si>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</si>
  <si>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</si>
  <si>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</si>
  <si>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</si>
  <si>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</si>
  <si>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</si>
  <si>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</si>
  <si>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</si>
  <si>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</si>
  <si>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</si>
  <si>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</si>
  <si>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</si>
  <si>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</si>
  <si>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</si>
  <si>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</si>
  <si>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</si>
  <si>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</si>
  <si>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</si>
  <si>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</si>
  <si>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</si>
  <si>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</si>
  <si>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</si>
  <si>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</si>
  <si>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</si>
  <si>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</si>
  <si>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</si>
  <si>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</si>
  <si>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</si>
  <si>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</si>
  <si>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</si>
  <si>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</si>
  <si>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</si>
  <si>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</si>
  <si>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</si>
  <si>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</si>
  <si>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</si>
  <si>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</si>
  <si>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</si>
  <si>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</si>
  <si>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</si>
  <si>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</si>
  <si>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</si>
  <si>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</si>
  <si>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</si>
  <si>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</si>
  <si>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</si>
  <si>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</si>
  <si>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</si>
  <si>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</si>
  <si>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</si>
  <si>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</si>
  <si>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</si>
  <si>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</si>
  <si>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</si>
  <si>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</si>
  <si>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</si>
  <si>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</si>
  <si>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</si>
  <si>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</si>
  <si>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</si>
  <si>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</si>
  <si>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</si>
  <si>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</si>
  <si>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</si>
  <si>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</si>
  <si>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</si>
  <si>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</si>
  <si>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</si>
  <si>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</si>
  <si>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</si>
  <si>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</si>
  <si>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</si>
  <si>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</si>
  <si>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</si>
  <si>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</si>
  <si>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</si>
  <si>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</si>
  <si>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</si>
  <si>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</si>
  <si>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</si>
  <si>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</si>
  <si>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</si>
  <si>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</si>
  <si>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</si>
  <si>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</si>
  <si>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</si>
  <si>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</si>
  <si>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</si>
  <si>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</si>
  <si>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</si>
  <si>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</si>
  <si>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</si>
  <si>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</si>
  <si>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</si>
  <si>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</si>
  <si>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</si>
  <si>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</si>
  <si>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</si>
  <si>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</si>
  <si>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</si>
  <si>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</si>
  <si>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</si>
  <si>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</si>
  <si>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</si>
  <si>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</si>
  <si>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</si>
  <si>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</si>
  <si>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</si>
  <si>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</si>
  <si>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</si>
  <si>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</si>
  <si>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</si>
  <si>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</si>
  <si>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</si>
  <si>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</si>
  <si>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</si>
  <si>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</si>
  <si>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</si>
  <si>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</si>
  <si>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</si>
  <si>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</si>
  <si>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</si>
  <si>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</si>
  <si>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</si>
  <si>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</si>
  <si>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</si>
  <si>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</si>
  <si>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</si>
  <si>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</si>
  <si>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</si>
  <si>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</si>
  <si>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</si>
  <si>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</si>
  <si>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</si>
  <si>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</si>
  <si>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</si>
  <si>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</si>
  <si>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</si>
  <si>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</si>
  <si>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</si>
  <si>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</si>
  <si>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</si>
  <si>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</si>
  <si>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</si>
  <si>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</si>
  <si>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</si>
  <si>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</si>
  <si>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</si>
  <si>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</si>
  <si>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</si>
  <si>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</si>
  <si>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</si>
  <si>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</si>
  <si>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</si>
  <si>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</si>
  <si>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</si>
  <si>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</si>
  <si>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</si>
  <si>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</si>
  <si>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</si>
  <si>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</si>
  <si>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</si>
  <si>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</si>
  <si>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</si>
  <si>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</si>
  <si>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</si>
  <si>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</si>
  <si>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</si>
  <si>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</si>
  <si>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</si>
  <si>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</si>
  <si>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</si>
  <si>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</si>
  <si>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</si>
  <si>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</si>
  <si>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</si>
  <si>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</si>
  <si>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</si>
  <si>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</si>
  <si>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</si>
  <si>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</si>
  <si>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</si>
  <si>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</si>
  <si>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</si>
  <si>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</si>
  <si>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</si>
  <si>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</si>
  <si>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</si>
  <si>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</si>
  <si>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</si>
  <si>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</si>
  <si>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</si>
  <si>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</si>
  <si>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</si>
  <si>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</si>
  <si>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</si>
  <si>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</si>
  <si>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</si>
  <si>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</si>
  <si>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</si>
  <si>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</si>
  <si>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</si>
  <si>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</si>
  <si>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</si>
  <si>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</si>
  <si>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</si>
  <si>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</si>
  <si>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</si>
  <si>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</si>
  <si>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</si>
  <si>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</si>
  <si>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</si>
  <si>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</si>
  <si>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</si>
  <si>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</si>
  <si>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</si>
  <si>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</si>
  <si>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</si>
  <si>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</si>
  <si>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</si>
  <si>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</si>
  <si>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</si>
  <si>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</si>
  <si>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</si>
  <si>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</si>
  <si>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</si>
  <si>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</si>
  <si>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</si>
  <si>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</si>
  <si>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</si>
  <si>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</si>
  <si>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</si>
  <si>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</si>
  <si>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</si>
  <si>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</si>
  <si>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</si>
  <si>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</si>
  <si>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</si>
  <si>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</si>
  <si>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</si>
  <si>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</si>
  <si>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</si>
  <si>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</si>
  <si>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</si>
  <si>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</si>
  <si>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</si>
  <si>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</si>
  <si>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</si>
  <si>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</si>
  <si>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</si>
  <si>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</si>
  <si>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</si>
  <si>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</si>
  <si>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</si>
  <si>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</si>
  <si>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</si>
  <si>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</si>
  <si>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</si>
  <si>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</si>
  <si>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</si>
  <si>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</si>
  <si>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</si>
  <si>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</si>
  <si>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</si>
  <si>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</si>
  <si>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</si>
  <si>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</si>
  <si>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</si>
  <si>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</si>
  <si>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</si>
  <si>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</si>
  <si>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</si>
  <si>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</si>
  <si>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</si>
  <si>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</si>
  <si>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</si>
  <si>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</si>
  <si>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</si>
  <si>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</si>
  <si>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</si>
  <si>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</si>
  <si>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</si>
  <si>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</si>
  <si>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</si>
  <si>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</si>
  <si>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</si>
  <si>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</si>
  <si>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</si>
  <si>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</si>
  <si>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</si>
  <si>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</si>
  <si>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</si>
  <si>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</si>
  <si>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</si>
  <si>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</si>
  <si>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</si>
  <si>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</si>
  <si>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</si>
  <si>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</si>
  <si>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</si>
  <si>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</si>
  <si>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</si>
  <si>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</si>
  <si>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</si>
  <si>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</si>
  <si>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</si>
  <si>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</si>
  <si>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</si>
  <si>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</si>
  <si>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</si>
  <si>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</si>
  <si>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</si>
  <si>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</si>
  <si>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</si>
  <si>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</si>
  <si>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</si>
  <si>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</si>
  <si>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</si>
  <si>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</si>
  <si>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</si>
  <si>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</si>
  <si>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</si>
  <si>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</si>
  <si>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</si>
  <si>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</si>
  <si>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</si>
  <si>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</si>
  <si>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</si>
  <si>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</si>
  <si>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</si>
  <si>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</si>
  <si>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</si>
  <si>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</si>
  <si>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</si>
  <si>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</si>
  <si>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</si>
  <si>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</si>
  <si>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</si>
  <si>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</si>
  <si>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</si>
  <si>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</si>
  <si>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</si>
  <si>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</si>
  <si>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</si>
  <si>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</si>
  <si>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</si>
  <si>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</si>
  <si>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</si>
  <si>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</si>
  <si>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</si>
  <si>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</si>
  <si>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</si>
  <si>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</si>
  <si>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</si>
  <si>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</si>
  <si>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</si>
  <si>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</si>
  <si>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</si>
  <si>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</si>
  <si>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</si>
  <si>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</si>
  <si>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</si>
  <si>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</si>
  <si>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</si>
  <si>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</si>
  <si>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</si>
  <si>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</si>
  <si>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</si>
  <si>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</si>
  <si>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</si>
  <si>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</si>
  <si>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</si>
  <si>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</si>
  <si>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</si>
  <si>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</si>
  <si>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</si>
  <si>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</si>
  <si>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</si>
  <si>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</si>
  <si>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</si>
  <si>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</si>
  <si>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</si>
  <si>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</si>
  <si>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</si>
  <si>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</si>
  <si>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</si>
  <si>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</si>
  <si>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</si>
  <si>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</si>
  <si>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</si>
  <si>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</si>
  <si>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</si>
  <si>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</si>
  <si>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</si>
  <si>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</si>
  <si>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</si>
  <si>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</si>
  <si>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</si>
  <si>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</si>
  <si>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</si>
  <si>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</si>
  <si>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</si>
  <si>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</si>
  <si>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</si>
  <si>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</si>
  <si>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</si>
  <si>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</si>
  <si>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</si>
  <si>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</si>
  <si>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</si>
  <si>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</si>
  <si>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</si>
  <si>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</si>
  <si>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</si>
  <si>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</si>
  <si>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</si>
  <si>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</si>
  <si>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</si>
  <si>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</si>
  <si>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</si>
  <si>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</si>
  <si>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</si>
  <si>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</si>
  <si>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</si>
  <si>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</si>
  <si>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</si>
  <si>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</si>
  <si>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</si>
  <si>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</si>
  <si>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</si>
  <si>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</si>
  <si>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</si>
  <si>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</si>
  <si>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</si>
  <si>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</si>
  <si>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</si>
  <si>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</si>
  <si>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</si>
  <si>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</si>
  <si>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</si>
  <si>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</si>
  <si>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</si>
  <si>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</si>
  <si>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</si>
  <si>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</si>
  <si>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</si>
  <si>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</si>
  <si>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</si>
  <si>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</si>
  <si>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</si>
  <si>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</si>
  <si>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</si>
  <si>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</si>
  <si>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</si>
  <si>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</si>
  <si>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</si>
  <si>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</si>
  <si>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</si>
  <si>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</si>
  <si>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</si>
  <si>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</si>
  <si>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</si>
  <si>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</si>
  <si>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</si>
  <si>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</si>
  <si>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</si>
  <si>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</si>
  <si>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</si>
  <si>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</si>
  <si>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</si>
  <si>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</si>
  <si>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</si>
  <si>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</si>
  <si>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</si>
  <si>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</si>
  <si>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</si>
  <si>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</si>
  <si>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</si>
  <si>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</si>
  <si>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</si>
  <si>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</si>
  <si>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</si>
  <si>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</si>
  <si>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</si>
  <si>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</si>
  <si>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</si>
  <si>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</si>
  <si>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</si>
  <si>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</si>
  <si>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</si>
  <si>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</si>
  <si>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</si>
  <si>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</si>
  <si>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</si>
  <si>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</si>
  <si>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</si>
  <si>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</si>
  <si>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</si>
  <si>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</si>
  <si>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</si>
  <si>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</si>
  <si>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</si>
  <si>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</si>
  <si>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</si>
  <si>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</si>
  <si>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</si>
  <si>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</si>
  <si>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</si>
  <si>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</si>
  <si>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</si>
  <si>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</si>
  <si>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</si>
  <si>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</si>
  <si>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</si>
  <si>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</si>
  <si>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</si>
  <si>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</si>
  <si>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</si>
  <si>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</si>
  <si>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</si>
  <si>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</si>
  <si>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</si>
  <si>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</si>
  <si>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</si>
  <si>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</si>
  <si>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</si>
  <si>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</si>
  <si>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</si>
  <si>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</si>
  <si>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</si>
  <si>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</si>
  <si>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</si>
  <si>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</si>
  <si>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</si>
  <si>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</si>
  <si>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</si>
  <si>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</si>
  <si>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</si>
  <si>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</si>
  <si>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</si>
  <si>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</si>
  <si>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</si>
  <si>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</si>
  <si>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</si>
  <si>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</si>
  <si>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</si>
  <si>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</si>
  <si>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</si>
  <si>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</si>
  <si>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</si>
  <si>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</si>
  <si>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</si>
  <si>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</si>
  <si>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</si>
  <si>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</si>
  <si>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</si>
  <si>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</si>
  <si>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</si>
  <si>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</si>
  <si>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</si>
  <si>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</si>
  <si>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</si>
  <si>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</si>
  <si>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</si>
  <si>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</si>
  <si>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</si>
  <si>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</si>
  <si>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</si>
  <si>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</si>
  <si>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</si>
  <si>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</si>
  <si>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</si>
  <si>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</si>
  <si>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</si>
  <si>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</si>
  <si>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</si>
  <si>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</si>
  <si>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</si>
  <si>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</si>
  <si>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</si>
  <si>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</si>
  <si>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</si>
  <si>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</si>
  <si>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</si>
  <si>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</si>
  <si>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</si>
  <si>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</si>
  <si>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</si>
  <si>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</si>
  <si>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</si>
  <si>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</si>
  <si>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</si>
  <si>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</si>
  <si>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</si>
  <si>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</si>
  <si>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</si>
  <si>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</si>
  <si>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</si>
  <si>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</si>
  <si>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</si>
  <si>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</si>
  <si>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</si>
  <si>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</si>
  <si>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</si>
  <si>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</si>
  <si>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</si>
  <si>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</si>
  <si>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</si>
  <si>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</si>
  <si>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</si>
  <si>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</si>
  <si>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</si>
  <si>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</si>
  <si>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</si>
  <si>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</si>
  <si>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</si>
  <si>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</si>
  <si>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</si>
  <si>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</si>
  <si>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</si>
  <si>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</si>
  <si>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</si>
  <si>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</si>
  <si>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</si>
  <si>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</si>
  <si>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</si>
  <si>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</si>
  <si>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</si>
  <si>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</si>
  <si>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</si>
  <si>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</si>
  <si>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</si>
  <si>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</si>
  <si>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</si>
  <si>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</si>
  <si>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</si>
  <si>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</si>
  <si>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</si>
  <si>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</si>
  <si>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</si>
  <si>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</si>
  <si>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</si>
  <si>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</si>
  <si>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</si>
  <si>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</si>
  <si>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</si>
  <si>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</si>
  <si>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</si>
  <si>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</si>
  <si>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</si>
  <si>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</si>
  <si>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</si>
  <si>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</si>
  <si>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</si>
  <si>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</si>
  <si>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</si>
  <si>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</si>
  <si>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</si>
  <si>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</si>
  <si>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</si>
  <si>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</si>
  <si>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</si>
  <si>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</si>
  <si>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</si>
  <si>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</si>
  <si>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</si>
  <si>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</si>
  <si>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</si>
  <si>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</si>
  <si>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</si>
  <si>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</si>
  <si>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</si>
  <si>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</si>
  <si>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</si>
  <si>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</si>
  <si>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</si>
  <si>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</si>
  <si>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</si>
  <si>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</si>
  <si>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</si>
  <si>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</si>
  <si>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</si>
  <si>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</si>
  <si>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</si>
  <si>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</si>
  <si>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</si>
  <si>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</si>
  <si>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</si>
  <si>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</si>
  <si>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</si>
  <si>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</si>
  <si>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</si>
  <si>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</si>
  <si>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</si>
  <si>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</si>
  <si>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</si>
  <si>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</si>
  <si>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</si>
  <si>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</si>
  <si>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</si>
  <si>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</si>
  <si>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</si>
  <si>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</si>
  <si>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</si>
  <si>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</si>
  <si>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</si>
  <si>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</si>
  <si>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</si>
  <si>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</si>
  <si>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</si>
  <si>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</si>
  <si>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</si>
  <si>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</si>
  <si>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</si>
  <si>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</si>
  <si>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</si>
  <si>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</si>
  <si>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</si>
  <si>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</si>
  <si>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</si>
  <si>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</si>
  <si>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</si>
  <si>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</si>
  <si>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</si>
  <si>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</si>
  <si>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</si>
  <si>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</si>
  <si>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</si>
  <si>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</si>
  <si>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</si>
  <si>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</si>
  <si>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</si>
  <si>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</si>
  <si>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</si>
  <si>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</si>
  <si>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</si>
  <si>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</si>
  <si>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</si>
  <si>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</si>
  <si>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</si>
  <si>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</si>
  <si>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</si>
  <si>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</si>
  <si>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</si>
  <si>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</si>
  <si>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</si>
  <si>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</si>
  <si>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</si>
  <si>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</si>
  <si>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</si>
  <si>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</si>
  <si>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</si>
  <si>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</si>
  <si>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</si>
  <si>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</si>
  <si>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</si>
  <si>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</si>
  <si>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</si>
  <si>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</si>
  <si>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</si>
  <si>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</si>
  <si>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</si>
  <si>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</si>
  <si>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</si>
  <si>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</si>
  <si>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</si>
  <si>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</si>
  <si>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</si>
  <si>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</si>
  <si>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</si>
  <si>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</si>
  <si>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</si>
  <si>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</si>
  <si>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</si>
  <si>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</si>
  <si>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</si>
  <si>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</si>
  <si>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</si>
  <si>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</si>
  <si>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</si>
  <si>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</si>
  <si>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</si>
  <si>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</si>
  <si>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</si>
  <si>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</si>
  <si>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</si>
  <si>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</si>
  <si>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</si>
  <si>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</si>
  <si>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</si>
  <si>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</si>
  <si>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</si>
  <si>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</si>
  <si>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</si>
  <si>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</si>
  <si>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</si>
  <si>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</si>
  <si>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</si>
  <si>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</si>
  <si>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</si>
  <si>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</si>
  <si>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</si>
  <si>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</si>
  <si>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</si>
  <si>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</si>
  <si>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</si>
  <si>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</si>
  <si>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</si>
  <si>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</si>
  <si>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</si>
  <si>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</si>
  <si>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</si>
  <si>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</si>
  <si>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</si>
  <si>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</si>
  <si>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</si>
  <si>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</si>
  <si>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</si>
  <si>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</si>
  <si>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</si>
  <si>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</si>
  <si>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</si>
  <si>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</si>
  <si>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</si>
  <si>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</si>
  <si>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</si>
  <si>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</si>
  <si>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</si>
  <si>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</si>
  <si>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</si>
  <si>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</si>
  <si>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</si>
  <si>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</si>
  <si>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</si>
  <si>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</si>
  <si>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</si>
  <si>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</si>
  <si>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</si>
  <si>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</si>
  <si>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</si>
  <si>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</si>
  <si>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</si>
  <si>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</si>
  <si>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</si>
  <si>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</si>
  <si>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</si>
  <si>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</si>
  <si>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</si>
  <si>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</si>
  <si>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</si>
  <si>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</si>
  <si>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</si>
  <si>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</si>
  <si>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</si>
  <si>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</si>
  <si>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</si>
  <si>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</si>
  <si>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</si>
  <si>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</si>
  <si>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</si>
  <si>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</si>
  <si>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</si>
  <si>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</si>
  <si>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</si>
  <si>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</si>
  <si>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</si>
  <si>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</si>
  <si>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</si>
  <si>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</si>
  <si>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</si>
  <si>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</si>
  <si>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</si>
  <si>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</si>
  <si>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</si>
  <si>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</si>
  <si>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</si>
  <si>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</si>
  <si>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</si>
  <si>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</si>
  <si>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</si>
  <si>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</si>
  <si>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</si>
  <si>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</si>
  <si>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</si>
  <si>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</si>
  <si>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</si>
  <si>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</si>
  <si>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</si>
  <si>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</si>
  <si>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</si>
  <si>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</si>
  <si>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</si>
  <si>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</si>
  <si>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</si>
  <si>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</si>
  <si>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</si>
  <si>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</si>
  <si>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</si>
  <si>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</si>
  <si>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</si>
  <si>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</si>
  <si>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</si>
  <si>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</si>
  <si>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</si>
  <si>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</si>
  <si>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</si>
  <si>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</si>
  <si>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</si>
  <si>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</si>
  <si>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</si>
  <si>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</si>
  <si>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</si>
  <si>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</si>
  <si>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</si>
  <si>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</si>
  <si>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</si>
  <si>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</si>
  <si>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</si>
  <si>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</si>
  <si>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</si>
  <si>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</si>
  <si>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</si>
  <si>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</si>
  <si>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</si>
  <si>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</si>
  <si>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</si>
  <si>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</si>
  <si>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</si>
  <si>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</si>
  <si>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</si>
  <si>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</si>
  <si>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</si>
  <si>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</si>
  <si>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</si>
  <si>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</si>
  <si>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</si>
  <si>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</si>
  <si>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</si>
  <si>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</si>
  <si>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</si>
  <si>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</si>
  <si>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</si>
  <si>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</si>
  <si>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</si>
  <si>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</si>
  <si>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</si>
  <si>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</si>
  <si>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</si>
  <si>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</si>
  <si>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</si>
  <si>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</si>
  <si>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</si>
  <si>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</si>
  <si>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</si>
  <si>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</si>
  <si>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</si>
  <si>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</si>
  <si>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</si>
  <si>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</si>
  <si>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</si>
  <si>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</si>
  <si>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</si>
  <si>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</si>
  <si>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</si>
  <si>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</si>
  <si>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</si>
  <si>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</si>
  <si>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</si>
  <si>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</si>
  <si>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</si>
  <si>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</si>
  <si>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</si>
  <si>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</si>
  <si>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</si>
  <si>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</si>
  <si>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</si>
  <si>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</si>
  <si>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</si>
  <si>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</si>
  <si>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</si>
  <si>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</si>
  <si>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</si>
  <si>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</si>
  <si>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</si>
  <si>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</si>
  <si>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</si>
  <si>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</si>
  <si>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</si>
  <si>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</si>
  <si>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</si>
  <si>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</si>
  <si>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</si>
  <si>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</si>
  <si>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</si>
  <si>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</si>
  <si>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</si>
  <si>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</si>
  <si>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</si>
  <si>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</si>
  <si>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</si>
  <si>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</si>
  <si>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</si>
  <si>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</si>
  <si>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</si>
  <si>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</si>
  <si>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</si>
  <si>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</si>
  <si>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</si>
  <si>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</si>
  <si>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</si>
  <si>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</si>
  <si>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</si>
  <si>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</si>
  <si>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</si>
  <si>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</si>
  <si>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</si>
  <si>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</si>
  <si>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</si>
  <si>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</si>
  <si>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</si>
  <si>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</si>
  <si>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</si>
  <si>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</si>
  <si>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</si>
  <si>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</si>
  <si>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</si>
  <si>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</si>
  <si>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</si>
  <si>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</si>
  <si>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</si>
  <si>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</si>
  <si>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</si>
  <si>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</si>
  <si>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</si>
  <si>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</si>
  <si>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</si>
  <si>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</si>
  <si>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</si>
  <si>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</si>
  <si>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</si>
  <si>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</si>
  <si>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</si>
  <si>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</si>
  <si>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</si>
  <si>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</si>
  <si>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</si>
  <si>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</si>
  <si>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</si>
  <si>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</si>
  <si>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</si>
  <si>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</si>
  <si>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</si>
  <si>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</si>
  <si>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</si>
  <si>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</si>
  <si>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</si>
  <si>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</si>
  <si>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</si>
  <si>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</si>
  <si>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</si>
  <si>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</si>
  <si>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</si>
  <si>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</si>
  <si>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</si>
  <si>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</si>
  <si>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</si>
  <si>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</si>
  <si>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</si>
  <si>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</si>
  <si>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</si>
  <si>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</si>
  <si>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</si>
  <si>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</si>
  <si>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</si>
  <si>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</si>
  <si>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</si>
  <si>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</si>
  <si>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</si>
  <si>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</si>
  <si>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</si>
  <si>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</si>
  <si>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</si>
  <si>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</si>
  <si>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</si>
  <si>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</si>
  <si>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</si>
  <si>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</si>
  <si>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</si>
  <si>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</si>
  <si>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</si>
  <si>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</si>
  <si>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</si>
  <si>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</si>
  <si>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</si>
  <si>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</si>
  <si>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</si>
  <si>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</si>
  <si>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</si>
  <si>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</si>
  <si>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</si>
  <si>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</si>
  <si>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</si>
  <si>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</si>
  <si>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</si>
  <si>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</si>
  <si>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</si>
  <si>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</si>
  <si>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</si>
  <si>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</si>
  <si>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</si>
  <si>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</si>
  <si>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</si>
  <si>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</si>
  <si>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</si>
  <si>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</si>
  <si>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</si>
  <si>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</si>
  <si>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</si>
  <si>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</si>
  <si>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</si>
  <si>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</si>
  <si>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</si>
  <si>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</si>
  <si>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</si>
  <si>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</si>
  <si>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</si>
  <si>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</si>
  <si>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</si>
  <si>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</si>
  <si>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</si>
  <si>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</si>
  <si>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</si>
  <si>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</si>
  <si>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</si>
  <si>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</si>
  <si>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</si>
  <si>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</si>
  <si>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</si>
  <si>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</si>
  <si>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</si>
  <si>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</si>
  <si>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</si>
  <si>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</si>
  <si>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</si>
  <si>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</si>
  <si>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</si>
  <si>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</si>
  <si>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</si>
  <si>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</si>
  <si>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</si>
  <si>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</si>
  <si>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</si>
  <si>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</si>
  <si>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</si>
  <si>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</si>
  <si>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</si>
  <si>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</si>
  <si>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</si>
  <si>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</si>
  <si>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</si>
  <si>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</si>
  <si>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</si>
  <si>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</si>
  <si>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</si>
  <si>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</si>
  <si>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</si>
  <si>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</si>
  <si>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</si>
  <si>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</si>
  <si>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</si>
  <si>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</si>
  <si>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</si>
  <si>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</si>
  <si>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</si>
  <si>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</si>
  <si>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</si>
  <si>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</si>
  <si>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</si>
  <si>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</si>
  <si>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</si>
  <si>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</si>
  <si>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</si>
  <si>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</si>
  <si>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</si>
  <si>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</si>
  <si>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</si>
  <si>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</si>
  <si>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</si>
  <si>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</si>
  <si>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</si>
  <si>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</si>
  <si>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</si>
  <si>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</si>
  <si>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</si>
  <si>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</si>
  <si>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</si>
  <si>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</si>
  <si>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</si>
  <si>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</si>
  <si>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</si>
  <si>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</si>
  <si>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</si>
  <si>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</si>
  <si>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</si>
  <si>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</si>
  <si>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</si>
  <si>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</si>
  <si>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</si>
  <si>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</si>
  <si>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</si>
  <si>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</si>
  <si>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</si>
  <si>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</si>
  <si>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</si>
  <si>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</si>
  <si>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</si>
  <si>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</si>
  <si>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</si>
  <si>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</si>
  <si>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</si>
  <si>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</si>
  <si>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</si>
  <si>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</si>
  <si>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</si>
  <si>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</si>
  <si>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</si>
  <si>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</si>
  <si>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</si>
  <si>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</si>
  <si>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</si>
  <si>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</si>
  <si>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</si>
  <si>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</si>
  <si>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</si>
  <si>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</si>
  <si>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</si>
  <si>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</si>
  <si>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</si>
  <si>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</si>
  <si>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</si>
  <si>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</si>
  <si>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</si>
  <si>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</si>
  <si>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</si>
  <si>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</si>
  <si>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</si>
  <si>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</si>
  <si>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</si>
  <si>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</si>
  <si>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</si>
  <si>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</si>
  <si>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</si>
  <si>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</si>
  <si>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</si>
  <si>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</si>
  <si>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</si>
  <si>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</si>
  <si>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</si>
  <si>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</si>
  <si>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</si>
  <si>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</si>
  <si>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</si>
  <si>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</si>
  <si>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</si>
  <si>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</si>
  <si>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</si>
  <si>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</si>
  <si>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</si>
  <si>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</si>
  <si>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</si>
  <si>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</si>
  <si>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</si>
  <si>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</si>
  <si>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</si>
  <si>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</si>
  <si>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</si>
  <si>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</si>
  <si>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</si>
  <si>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</si>
  <si>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</si>
  <si>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</si>
  <si>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</si>
  <si>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</si>
  <si>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</si>
  <si>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</si>
  <si>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</si>
  <si>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</si>
  <si>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</si>
  <si>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</si>
  <si>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</si>
  <si>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</si>
  <si>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</si>
  <si>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</si>
  <si>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</si>
  <si>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</si>
  <si>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</si>
  <si>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</si>
  <si>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</si>
  <si>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</si>
  <si>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</si>
  <si>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</si>
  <si>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</si>
  <si>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</si>
  <si>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</si>
  <si>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</si>
  <si>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</si>
  <si>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</si>
  <si>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</si>
  <si>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</si>
  <si>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</si>
  <si>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</si>
  <si>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</si>
  <si>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</si>
  <si>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</si>
  <si>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</si>
  <si>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</si>
  <si>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</si>
  <si>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</si>
  <si>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</si>
  <si>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</si>
  <si>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</si>
  <si>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</si>
  <si>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</si>
  <si>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</si>
  <si>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</si>
  <si>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</si>
  <si>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</si>
  <si>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</si>
  <si>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</si>
  <si>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</si>
  <si>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</si>
  <si>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</si>
  <si>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</si>
  <si>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</si>
  <si>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</si>
  <si>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</si>
  <si>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</si>
  <si>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</si>
  <si>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</si>
  <si>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</si>
  <si>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</si>
  <si>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</si>
  <si>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</si>
  <si>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</si>
  <si>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</si>
  <si>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</si>
  <si>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</si>
  <si>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</si>
  <si>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</si>
  <si>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</si>
  <si>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</si>
  <si>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</si>
  <si>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</si>
  <si>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</si>
  <si>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</si>
  <si>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</si>
  <si>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</si>
  <si>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</si>
  <si>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</si>
  <si>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</si>
  <si>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</si>
  <si>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</si>
  <si>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</si>
  <si>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</si>
  <si>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</si>
  <si>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</si>
  <si>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</si>
  <si>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</si>
  <si>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</si>
  <si>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</si>
  <si>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</si>
  <si>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</si>
  <si>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</si>
  <si>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</si>
  <si>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</si>
  <si>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</si>
  <si>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</si>
  <si>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</si>
  <si>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</si>
  <si>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</si>
  <si>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</si>
  <si>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</si>
  <si>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</si>
  <si>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</si>
  <si>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</si>
  <si>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</si>
  <si>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</si>
  <si>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</si>
  <si>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</si>
  <si>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</si>
  <si>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</si>
  <si>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</si>
  <si>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</si>
  <si>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</si>
  <si>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</si>
  <si>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</si>
  <si>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</si>
  <si>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</si>
  <si>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</si>
  <si>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</si>
  <si>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</si>
  <si>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</si>
  <si>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</si>
  <si>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</si>
  <si>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</si>
  <si>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</si>
  <si>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</si>
  <si>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</si>
  <si>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</si>
  <si>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</si>
  <si>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</si>
  <si>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</si>
  <si>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</si>
  <si>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</si>
  <si>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</si>
  <si>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</si>
  <si>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</si>
  <si>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</si>
  <si>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</si>
  <si>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</si>
  <si>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</si>
  <si>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</si>
  <si>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</si>
  <si>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</si>
  <si>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</si>
  <si>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</si>
  <si>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</si>
  <si>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</si>
  <si>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</si>
  <si>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</si>
  <si>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</si>
  <si>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</si>
  <si>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</si>
  <si>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</si>
  <si>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</si>
  <si>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</si>
  <si>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</si>
  <si>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</si>
  <si>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</si>
  <si>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</si>
  <si>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</si>
  <si>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</si>
  <si>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</si>
  <si>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</si>
  <si>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</si>
  <si>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</si>
  <si>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</si>
  <si>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</si>
  <si>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</si>
  <si>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</si>
  <si>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</si>
  <si>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</si>
  <si>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</si>
  <si>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</si>
  <si>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</si>
  <si>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</si>
  <si>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</si>
  <si>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</si>
  <si>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</si>
  <si>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</si>
  <si>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</si>
  <si>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</si>
  <si>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</si>
  <si>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</si>
  <si>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</si>
  <si>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</si>
  <si>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</si>
  <si>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</si>
  <si>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</si>
  <si>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</si>
  <si>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</si>
  <si>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</si>
  <si>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</si>
  <si>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</si>
  <si>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</si>
  <si>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</si>
  <si>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</si>
  <si>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</si>
  <si>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</si>
  <si>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</si>
  <si>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</si>
  <si>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</si>
  <si>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</si>
  <si>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</si>
  <si>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</si>
  <si>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</si>
  <si>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</si>
  <si>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</si>
  <si>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</si>
  <si>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</si>
  <si>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</si>
  <si>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</si>
  <si>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</si>
  <si>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</si>
  <si>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</si>
  <si>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</si>
  <si>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</si>
  <si>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</si>
  <si>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</si>
  <si>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</si>
  <si>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</si>
  <si>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</si>
  <si>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</si>
  <si>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</si>
  <si>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</si>
  <si>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</si>
  <si>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</si>
  <si>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</si>
  <si>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</si>
  <si>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</si>
  <si>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</si>
  <si>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</si>
  <si>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</si>
  <si>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</si>
  <si>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</si>
  <si>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</si>
  <si>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</si>
  <si>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</si>
  <si>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</si>
  <si>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</si>
  <si>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</si>
  <si>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</si>
  <si>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</si>
  <si>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</si>
  <si>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</si>
  <si>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</si>
  <si>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</si>
  <si>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</si>
  <si>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</si>
  <si>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</si>
  <si>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</si>
  <si>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</si>
  <si>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</si>
  <si>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</si>
  <si>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</si>
  <si>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</si>
  <si>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</si>
  <si>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</si>
  <si>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</si>
  <si>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</si>
  <si>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</si>
  <si>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</si>
  <si>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</si>
  <si>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</si>
  <si>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</si>
  <si>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</si>
  <si>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</si>
  <si>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</si>
  <si>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</si>
  <si>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</si>
  <si>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</si>
  <si>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</si>
  <si>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</si>
  <si>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</si>
  <si>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</si>
  <si>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</si>
  <si>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</si>
  <si>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</si>
  <si>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</si>
  <si>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</si>
  <si>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</si>
  <si>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</si>
  <si>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</si>
  <si>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</si>
  <si>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</si>
  <si>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</si>
  <si>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</si>
  <si>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</si>
  <si>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</si>
  <si>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</si>
  <si>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</si>
  <si>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</si>
  <si>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</si>
  <si>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</si>
  <si>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</si>
  <si>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</si>
  <si>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</si>
  <si>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</si>
  <si>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</si>
  <si>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</si>
  <si>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</si>
  <si>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</si>
  <si>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</si>
  <si>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</si>
  <si>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</si>
  <si>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</si>
  <si>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</si>
  <si>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</si>
  <si>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</si>
  <si>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</si>
  <si>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</si>
  <si>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</si>
  <si>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</si>
  <si>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</si>
  <si>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</si>
  <si>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</si>
  <si>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</si>
  <si>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</si>
  <si>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</si>
  <si>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</si>
  <si>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</si>
  <si>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</si>
  <si>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</si>
  <si>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</si>
  <si>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</si>
  <si>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</si>
  <si>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</si>
  <si>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</si>
  <si>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</si>
  <si>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</si>
  <si>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</si>
  <si>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</si>
  <si>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</si>
  <si>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</si>
  <si>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</si>
  <si>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</si>
  <si>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</si>
  <si>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</si>
  <si>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</si>
  <si>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</si>
  <si>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</si>
  <si>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</si>
  <si>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</si>
  <si>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</si>
  <si>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</si>
  <si>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</si>
  <si>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</si>
  <si>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</si>
  <si>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</si>
  <si>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</si>
  <si>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</si>
  <si>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</si>
  <si>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</si>
  <si>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</si>
  <si>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</si>
  <si>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</si>
  <si>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</si>
  <si>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</si>
  <si>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</si>
  <si>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</si>
  <si>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</si>
  <si>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</si>
  <si>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</si>
  <si>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</si>
  <si>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</si>
  <si>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</si>
  <si>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</si>
  <si>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</si>
  <si>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</si>
  <si>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</si>
  <si>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</si>
  <si>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</si>
  <si>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</si>
  <si>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</si>
  <si>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</si>
  <si>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</si>
  <si>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</si>
  <si>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</si>
  <si>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</si>
  <si>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</si>
  <si>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</si>
  <si>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</si>
  <si>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</si>
  <si>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</si>
  <si>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</si>
  <si>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</si>
  <si>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</si>
  <si>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</si>
  <si>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</si>
  <si>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</si>
  <si>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</si>
  <si>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</si>
  <si>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</si>
  <si>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</si>
  <si>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</si>
  <si>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</si>
  <si>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</si>
  <si>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</si>
  <si>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</si>
  <si>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</si>
  <si>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</si>
  <si>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</si>
  <si>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</si>
  <si>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</si>
  <si>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</si>
  <si>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</si>
  <si>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</si>
  <si>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</si>
  <si>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</si>
  <si>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</si>
  <si>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</si>
  <si>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</si>
  <si>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</si>
  <si>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</si>
  <si>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</si>
  <si>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</si>
  <si>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</si>
  <si>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</si>
  <si>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</si>
  <si>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</si>
  <si>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</si>
  <si>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</si>
  <si>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</si>
  <si>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</si>
  <si>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</si>
  <si>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</si>
  <si>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</si>
  <si>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</si>
  <si>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</si>
  <si>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</si>
  <si>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</si>
  <si>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</si>
  <si>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</si>
  <si>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</si>
  <si>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</si>
  <si>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</si>
  <si>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</si>
  <si>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</si>
  <si>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</si>
  <si>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</si>
  <si>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</si>
  <si>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</si>
  <si>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</si>
  <si>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</si>
  <si>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</si>
  <si>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</si>
  <si>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</si>
  <si>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</si>
  <si>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</si>
  <si>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</si>
  <si>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</si>
  <si>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</si>
  <si>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</si>
  <si>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</si>
  <si>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</si>
  <si>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</si>
  <si>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</si>
  <si>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</si>
  <si>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</si>
  <si>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</si>
  <si>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</si>
  <si>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</si>
  <si>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</si>
  <si>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</si>
  <si>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</si>
  <si>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</si>
  <si>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</si>
  <si>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</si>
  <si>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</si>
  <si>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</si>
  <si>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</si>
  <si>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</si>
  <si>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</si>
  <si>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</si>
  <si>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</si>
  <si>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</si>
  <si>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</si>
  <si>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</si>
  <si>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</si>
  <si>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</si>
  <si>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</si>
  <si>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</si>
  <si>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</si>
  <si>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</si>
  <si>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</si>
  <si>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</si>
  <si>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</si>
  <si>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</si>
  <si>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</si>
  <si>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</si>
  <si>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</si>
  <si>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</si>
  <si>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</si>
  <si>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</si>
  <si>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</si>
  <si>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</si>
  <si>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</si>
  <si>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</si>
  <si>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</si>
  <si>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</si>
  <si>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</si>
  <si>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</si>
  <si>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</si>
  <si>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</si>
  <si>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</si>
  <si>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</si>
  <si>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</si>
  <si>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</si>
  <si>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</si>
  <si>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</si>
  <si>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</si>
  <si>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</si>
  <si>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</si>
  <si>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</si>
  <si>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</si>
  <si>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</si>
  <si>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</si>
  <si>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</si>
  <si>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</si>
  <si>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</si>
  <si>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</si>
  <si>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</si>
  <si>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</si>
  <si>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</si>
  <si>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</si>
  <si>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</si>
  <si>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</si>
  <si>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</si>
  <si>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</si>
  <si>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</si>
  <si>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</si>
  <si>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</si>
  <si>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</si>
  <si>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</si>
  <si>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</si>
  <si>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</si>
  <si>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</si>
  <si>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</si>
  <si>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</si>
  <si>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</si>
  <si>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</si>
  <si>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</si>
  <si>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</si>
  <si>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</si>
  <si>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</si>
  <si>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</si>
  <si>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</si>
  <si>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</si>
  <si>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</si>
  <si>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</si>
  <si>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</si>
  <si>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</si>
  <si>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</si>
  <si>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</si>
  <si>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</si>
  <si>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</si>
  <si>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</si>
  <si>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</si>
  <si>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</si>
  <si>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</si>
  <si>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</si>
  <si>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</si>
  <si>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</si>
  <si>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</si>
  <si>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</si>
  <si>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</si>
  <si>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</si>
  <si>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</si>
  <si>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</si>
  <si>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</si>
  <si>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</si>
  <si>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</si>
  <si>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</si>
  <si>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</si>
  <si>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</si>
  <si>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</si>
  <si>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</si>
  <si>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</si>
  <si>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</si>
  <si>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</si>
  <si>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</si>
  <si>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</si>
  <si>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</si>
  <si>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</si>
  <si>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</si>
  <si>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</si>
  <si>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</si>
  <si>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</si>
  <si>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</si>
  <si>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</si>
  <si>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</si>
  <si>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</si>
  <si>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</si>
  <si>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</si>
  <si>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</si>
  <si>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</si>
  <si>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</si>
  <si>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</si>
  <si>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</si>
  <si>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</si>
  <si>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</si>
  <si>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</si>
  <si>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</si>
  <si>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</si>
  <si>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</si>
  <si>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</si>
  <si>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</si>
  <si>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</si>
  <si>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</si>
  <si>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</si>
  <si>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</si>
  <si>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</si>
  <si>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</si>
  <si>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</si>
  <si>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</si>
  <si>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</si>
  <si>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</si>
  <si>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</si>
  <si>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</si>
  <si>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</si>
  <si>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</si>
  <si>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</si>
  <si>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</si>
  <si>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</si>
  <si>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</si>
  <si>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</si>
  <si>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</si>
  <si>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</si>
  <si>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</si>
  <si>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</si>
  <si>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</si>
  <si>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</si>
  <si>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</si>
  <si>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</si>
  <si>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</si>
  <si>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</si>
  <si>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</si>
  <si>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</si>
  <si>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</si>
  <si>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</si>
  <si>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</si>
  <si>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</si>
  <si>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</si>
  <si>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</si>
  <si>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</si>
  <si>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</si>
  <si>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</si>
  <si>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</si>
  <si>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</si>
  <si>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</si>
  <si>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</si>
  <si>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</si>
  <si>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</si>
  <si>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</si>
  <si>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</si>
  <si>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</si>
  <si>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</si>
  <si>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</si>
  <si>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</si>
  <si>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</si>
  <si>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</si>
  <si>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</si>
  <si>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</si>
  <si>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</si>
  <si>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</si>
  <si>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</si>
  <si>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</si>
  <si>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</si>
  <si>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</si>
  <si>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</si>
  <si>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</si>
  <si>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</si>
  <si>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</si>
  <si>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</si>
  <si>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</si>
  <si>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</si>
  <si>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</si>
  <si>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</si>
  <si>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</si>
  <si>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</si>
  <si>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</si>
  <si>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</si>
  <si>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</si>
  <si>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</si>
  <si>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</si>
  <si>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</si>
  <si>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</si>
  <si>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</si>
  <si>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</si>
  <si>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</si>
  <si>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</si>
  <si>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</si>
  <si>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</si>
  <si>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</si>
  <si>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</si>
  <si>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</si>
  <si>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</si>
  <si>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</si>
  <si>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</si>
  <si>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</si>
  <si>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</si>
  <si>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</si>
  <si>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</si>
  <si>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</si>
  <si>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</si>
  <si>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</si>
  <si>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</si>
  <si>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</si>
  <si>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</si>
  <si>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</si>
  <si>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</si>
  <si>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</si>
  <si>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</si>
  <si>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</si>
  <si>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</si>
  <si>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</si>
  <si>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</si>
  <si>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</si>
  <si>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</si>
  <si>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</si>
  <si>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</si>
  <si>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</si>
  <si>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</si>
  <si>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</si>
  <si>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</si>
  <si>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</si>
  <si>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</si>
  <si>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</si>
  <si>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</si>
  <si>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</si>
  <si>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</si>
  <si>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</si>
  <si>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</si>
  <si>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</si>
  <si>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</si>
  <si>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</si>
  <si>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</si>
  <si>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</si>
  <si>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</si>
  <si>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</si>
  <si>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</si>
  <si>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</si>
  <si>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</si>
  <si>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</si>
  <si>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</si>
  <si>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</si>
  <si>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</si>
  <si>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</si>
  <si>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</si>
  <si>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</si>
  <si>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</si>
  <si>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</si>
  <si>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</si>
  <si>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</si>
  <si>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</si>
  <si>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</si>
  <si>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</si>
  <si>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</si>
  <si>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</si>
  <si>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</si>
  <si>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</si>
  <si>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</si>
  <si>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</si>
  <si>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</si>
  <si>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</si>
  <si>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</si>
  <si>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</si>
  <si>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</si>
  <si>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</si>
  <si>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</si>
  <si>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</si>
  <si>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</si>
  <si>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</si>
  <si>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</si>
  <si>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</si>
  <si>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</si>
  <si>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</si>
  <si>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</si>
  <si>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</si>
  <si>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</si>
  <si>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</si>
  <si>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</si>
  <si>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</si>
  <si>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</si>
  <si>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</si>
  <si>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</si>
  <si>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</si>
  <si>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</si>
  <si>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</si>
  <si>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</si>
  <si>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</si>
  <si>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</si>
  <si>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</si>
  <si>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</si>
  <si>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</si>
  <si>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</si>
  <si>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</si>
  <si>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</si>
  <si>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</si>
  <si>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</si>
  <si>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</si>
  <si>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</si>
  <si>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</si>
  <si>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</si>
  <si>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</si>
  <si>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</si>
  <si>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</si>
  <si>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</si>
  <si>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</si>
  <si>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</si>
  <si>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</si>
  <si>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</si>
  <si>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</si>
  <si>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</si>
  <si>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</si>
  <si>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</si>
  <si>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</si>
  <si>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</si>
  <si>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</si>
  <si>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</si>
  <si>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</si>
  <si>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</si>
  <si>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</si>
  <si>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</si>
  <si>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</si>
  <si>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</si>
  <si>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</si>
  <si>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</si>
  <si>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</si>
  <si>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</si>
  <si>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</si>
  <si>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</si>
  <si>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</si>
  <si>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</si>
  <si>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</si>
  <si>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</si>
  <si>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</si>
  <si>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</si>
  <si>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</si>
  <si>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</si>
  <si>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</si>
  <si>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</si>
  <si>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</si>
  <si>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</si>
  <si>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</si>
  <si>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</si>
  <si>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</si>
  <si>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</si>
  <si>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</si>
  <si>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</si>
  <si>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</si>
  <si>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</si>
  <si>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</si>
  <si>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</si>
  <si>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</si>
  <si>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</si>
  <si>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</si>
  <si>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</si>
  <si>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</si>
  <si>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</si>
  <si>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</si>
  <si>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</si>
  <si>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</si>
  <si>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</si>
  <si>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</si>
  <si>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</si>
  <si>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</si>
  <si>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</si>
  <si>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</si>
  <si>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</si>
  <si>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</si>
  <si>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</si>
  <si>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</si>
  <si>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</si>
  <si>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</si>
  <si>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</si>
  <si>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</si>
  <si>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</si>
  <si>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</si>
  <si>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</si>
  <si>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</si>
  <si>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</si>
  <si>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</si>
  <si>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</si>
  <si>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</si>
  <si>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</si>
  <si>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</si>
  <si>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</si>
  <si>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</si>
  <si>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</si>
  <si>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</si>
  <si>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</si>
  <si>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</si>
  <si>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</si>
  <si>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</si>
  <si>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</si>
  <si>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</si>
  <si>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</si>
  <si>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</si>
  <si>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</si>
  <si>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</si>
  <si>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</si>
  <si>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</si>
  <si>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</si>
  <si>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</si>
  <si>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</si>
  <si>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</si>
  <si>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</si>
  <si>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</si>
  <si>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</si>
  <si>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</si>
  <si>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</si>
  <si>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</si>
  <si>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</si>
  <si>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</si>
  <si>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</si>
  <si>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</si>
  <si>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</si>
  <si>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</si>
  <si>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</si>
  <si>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</si>
  <si>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</si>
  <si>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</si>
  <si>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</si>
  <si>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</si>
  <si>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</si>
  <si>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</si>
  <si>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</si>
  <si>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</si>
  <si>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</si>
  <si>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</si>
  <si>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</si>
  <si>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</si>
  <si>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</si>
  <si>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</si>
  <si>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</si>
  <si>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</si>
  <si>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</si>
  <si>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</si>
  <si>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</si>
  <si>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</si>
  <si>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</si>
  <si>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</si>
  <si>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</si>
  <si>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</si>
  <si>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</si>
  <si>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</si>
  <si>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</si>
  <si>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</si>
  <si>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</si>
  <si>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</si>
  <si>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</si>
  <si>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</si>
  <si>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</si>
  <si>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</si>
  <si>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</si>
  <si>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</si>
  <si>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</si>
  <si>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</si>
  <si>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</si>
  <si>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</si>
  <si>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</si>
  <si>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</si>
  <si>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</si>
  <si>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</si>
  <si>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</si>
  <si>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</si>
  <si>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</si>
  <si>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</si>
  <si>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</si>
  <si>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</si>
  <si>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</si>
  <si>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</si>
  <si>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</si>
  <si>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</si>
  <si>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</si>
  <si>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</si>
  <si>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</si>
  <si>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</si>
  <si>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</si>
  <si>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</si>
  <si>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</si>
  <si>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</si>
  <si>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</si>
  <si>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</si>
  <si>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</si>
  <si>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</si>
  <si>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</si>
  <si>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</si>
  <si>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</si>
  <si>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</si>
  <si>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</si>
  <si>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</si>
  <si>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</si>
  <si>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</si>
  <si>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</si>
  <si>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</si>
  <si>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</si>
  <si>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</si>
  <si>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</si>
  <si>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</si>
  <si>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</si>
  <si>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</si>
  <si>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</si>
  <si>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</si>
  <si>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</si>
  <si>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</si>
  <si>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</si>
  <si>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</si>
  <si>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</si>
  <si>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</si>
  <si>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</si>
  <si>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</si>
  <si>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</si>
  <si>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</si>
  <si>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</si>
  <si>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</si>
  <si>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</si>
  <si>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</si>
  <si>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</si>
  <si>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</si>
  <si>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</si>
  <si>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</si>
  <si>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</si>
  <si>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</si>
  <si>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</si>
  <si>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</si>
  <si>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</si>
  <si>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</si>
  <si>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</si>
  <si>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</si>
  <si>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</si>
  <si>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</si>
  <si>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</si>
  <si>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</si>
  <si>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</si>
  <si>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</si>
  <si>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</si>
  <si>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</si>
  <si>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</si>
  <si>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</si>
  <si>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</si>
  <si>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</si>
  <si>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</si>
  <si>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</si>
  <si>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</si>
  <si>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</si>
  <si>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</si>
  <si>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</si>
  <si>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</si>
  <si>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</si>
  <si>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</si>
  <si>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</si>
  <si>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</si>
  <si>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</si>
  <si>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</si>
  <si>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</si>
  <si>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</si>
  <si>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</si>
  <si>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</si>
  <si>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</si>
  <si>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</si>
  <si>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</si>
  <si>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</si>
  <si>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</si>
  <si>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</si>
  <si>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</si>
  <si>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</si>
  <si>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</si>
  <si>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</si>
  <si>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</si>
  <si>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</si>
  <si>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</si>
  <si>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</si>
  <si>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</si>
  <si>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</si>
  <si>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</si>
  <si>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</si>
  <si>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</si>
  <si>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</si>
  <si>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</si>
  <si>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</si>
  <si>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</si>
  <si>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</si>
  <si>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</si>
  <si>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</si>
  <si>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</si>
  <si>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</si>
  <si>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</si>
  <si>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</si>
  <si>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</si>
  <si>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</si>
  <si>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</si>
  <si>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</si>
  <si>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</si>
  <si>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</si>
  <si>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</si>
  <si>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</si>
  <si>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</si>
  <si>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</si>
  <si>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</si>
  <si>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</si>
  <si>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</si>
  <si>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</si>
  <si>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</si>
  <si>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</si>
  <si>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</si>
  <si>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</si>
  <si>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</si>
  <si>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</si>
  <si>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</si>
  <si>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</si>
  <si>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</si>
  <si>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</si>
  <si>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</si>
  <si>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</si>
  <si>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</si>
  <si>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</si>
  <si>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</si>
  <si>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</si>
  <si>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</si>
  <si>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</si>
  <si>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</si>
  <si>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</si>
  <si>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</si>
  <si>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</si>
  <si>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</si>
  <si>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</si>
  <si>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</si>
  <si>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</si>
  <si>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</si>
  <si>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</si>
  <si>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</si>
  <si>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</si>
  <si>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</si>
  <si>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</si>
  <si>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</si>
  <si>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</si>
  <si>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</si>
  <si>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</si>
  <si>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</si>
  <si>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</si>
  <si>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</si>
  <si>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</si>
  <si>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</si>
  <si>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</si>
  <si>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</si>
  <si>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</si>
  <si>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</si>
  <si>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</si>
  <si>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</si>
  <si>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</si>
  <si>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</si>
  <si>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</si>
  <si>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</si>
  <si>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</si>
  <si>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</si>
  <si>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</si>
  <si>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</si>
  <si>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</si>
  <si>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</si>
  <si>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</si>
  <si>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</si>
  <si>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</si>
  <si>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</si>
  <si>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</si>
  <si>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</si>
  <si>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</si>
  <si>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</si>
  <si>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</si>
  <si>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</si>
  <si>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</si>
  <si>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</si>
  <si>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</si>
  <si>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</si>
  <si>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</si>
  <si>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</si>
  <si>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</si>
  <si>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</si>
  <si>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</si>
  <si>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</si>
  <si>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</si>
  <si>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</si>
  <si>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</si>
  <si>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</si>
  <si>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</si>
  <si>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</si>
  <si>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</si>
  <si>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</si>
  <si>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</si>
  <si>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</si>
  <si>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</si>
  <si>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</si>
  <si>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</si>
  <si>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</si>
  <si>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</si>
  <si>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</si>
  <si>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</si>
  <si>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</si>
  <si>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</si>
  <si>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</si>
  <si>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</si>
  <si>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</si>
  <si>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</si>
  <si>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</si>
  <si>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</si>
  <si>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</si>
  <si>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</si>
  <si>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</si>
  <si>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</si>
  <si>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</si>
  <si>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</si>
  <si>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</si>
  <si>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</si>
  <si>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</si>
  <si>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</si>
  <si>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</si>
  <si>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</si>
  <si>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</si>
  <si>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</si>
  <si>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</si>
  <si>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</si>
  <si>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</si>
  <si>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</si>
  <si>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</si>
  <si>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</si>
  <si>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</si>
  <si>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</si>
  <si>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</si>
  <si>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</si>
  <si>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</si>
  <si>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</si>
  <si>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</si>
  <si>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</si>
  <si>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</si>
  <si>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</si>
  <si>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</si>
  <si>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</si>
  <si>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</si>
  <si>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</si>
  <si>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</si>
  <si>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</si>
  <si>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</si>
  <si>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</si>
  <si>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</si>
  <si>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</si>
  <si>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</si>
  <si>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</si>
  <si>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</si>
  <si>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</si>
  <si>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</si>
  <si>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</si>
  <si>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</si>
  <si>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</si>
  <si>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</si>
  <si>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</si>
  <si>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</si>
  <si>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</si>
  <si>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</si>
  <si>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</si>
  <si>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</si>
  <si>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</si>
  <si>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</si>
  <si>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</si>
  <si>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</si>
  <si>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</si>
  <si>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</si>
  <si>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</si>
  <si>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</si>
  <si>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</si>
  <si>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</si>
  <si>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</si>
  <si>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</si>
  <si>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</si>
  <si>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</si>
  <si>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</si>
  <si>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</si>
  <si>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</si>
  <si>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</si>
  <si>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</si>
  <si>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</si>
  <si>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</si>
  <si>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</si>
  <si>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</si>
  <si>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</si>
  <si>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</si>
  <si>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</si>
  <si>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</si>
  <si>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</si>
  <si>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</si>
  <si>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</si>
  <si>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</si>
  <si>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</si>
  <si>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</si>
  <si>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</si>
  <si>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</si>
  <si>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</si>
  <si>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</si>
  <si>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</si>
  <si>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</si>
  <si>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</si>
  <si>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</si>
  <si>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</si>
  <si>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</si>
  <si>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</si>
  <si>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</si>
  <si>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</si>
  <si>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</si>
  <si>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</si>
  <si>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</si>
  <si>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</si>
  <si>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</si>
  <si>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</si>
  <si>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</si>
  <si>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</si>
  <si>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</si>
  <si>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</si>
  <si>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</si>
  <si>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</si>
  <si>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</si>
  <si>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</si>
  <si>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</si>
  <si>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</si>
  <si>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</si>
  <si>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</si>
  <si>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</si>
  <si>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</si>
  <si>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</si>
  <si>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</si>
  <si>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</si>
  <si>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</si>
  <si>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</si>
  <si>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</si>
  <si>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</si>
  <si>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</si>
  <si>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</si>
  <si>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</si>
  <si>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</si>
  <si>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</si>
  <si>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</si>
  <si>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</si>
  <si>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</si>
  <si>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</si>
  <si>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</si>
  <si>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</si>
  <si>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</si>
  <si>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</si>
  <si>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</si>
  <si>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</si>
  <si>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</si>
  <si>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</si>
  <si>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</si>
  <si>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</si>
  <si>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</si>
  <si>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</si>
  <si>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</si>
  <si>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</si>
  <si>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</si>
  <si>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</si>
  <si>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</si>
  <si>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</si>
  <si>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</si>
  <si>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</si>
  <si>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</si>
  <si>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</si>
  <si>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</si>
  <si>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</si>
  <si>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</si>
  <si>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</si>
  <si>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</si>
  <si>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</si>
  <si>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</si>
  <si>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</si>
  <si>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</si>
  <si>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</si>
  <si>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</si>
  <si>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</si>
  <si>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</si>
  <si>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</si>
  <si>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</si>
  <si>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</si>
  <si>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</si>
  <si>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</si>
  <si>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</si>
  <si>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</si>
  <si>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</si>
  <si>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</si>
  <si>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</si>
  <si>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</si>
  <si>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</si>
  <si>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</si>
  <si>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</si>
  <si>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</si>
  <si>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</si>
  <si>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</si>
  <si>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</si>
  <si>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</si>
  <si>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</si>
  <si>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</si>
  <si>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</si>
  <si>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</si>
  <si>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</si>
  <si>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</si>
  <si>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</si>
  <si>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</si>
  <si>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</si>
  <si>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</si>
  <si>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</si>
  <si>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</si>
  <si>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</si>
  <si>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</si>
  <si>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</si>
  <si>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</si>
  <si>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</si>
  <si>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</si>
  <si>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</si>
  <si>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</si>
  <si>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</si>
  <si>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</si>
  <si>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</si>
  <si>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</si>
  <si>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</si>
  <si>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</si>
  <si>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</si>
  <si>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</si>
  <si>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</si>
  <si>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</si>
  <si>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</si>
  <si>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</si>
  <si>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</si>
  <si>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</si>
  <si>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</si>
  <si>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</si>
  <si>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</si>
  <si>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</si>
  <si>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</si>
  <si>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</si>
  <si>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</si>
  <si>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</si>
  <si>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</si>
  <si>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</si>
  <si>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</si>
  <si>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</si>
  <si>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</si>
  <si>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</si>
  <si>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</si>
  <si>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</si>
  <si>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</si>
  <si>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</si>
  <si>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</si>
  <si>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</si>
  <si>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</si>
  <si>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</si>
  <si>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</si>
  <si>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</si>
  <si>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</si>
  <si>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</si>
  <si>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</si>
  <si>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</si>
  <si>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</si>
  <si>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</si>
  <si>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</si>
  <si>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</si>
  <si>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</si>
  <si>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</si>
  <si>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</si>
  <si>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</si>
  <si>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</si>
  <si>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</si>
  <si>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</si>
  <si>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</si>
  <si>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</si>
  <si>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</si>
  <si>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</si>
  <si>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</si>
  <si>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</si>
  <si>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</si>
  <si>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</si>
  <si>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</si>
  <si>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</si>
  <si>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</si>
  <si>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</si>
  <si>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</si>
  <si>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</si>
  <si>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</si>
  <si>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</si>
  <si>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</si>
  <si>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</si>
  <si>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</si>
  <si>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</si>
  <si>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</si>
  <si>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</si>
  <si>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</si>
  <si>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</si>
  <si>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</si>
  <si>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</si>
  <si>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</si>
  <si>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</si>
  <si>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</si>
  <si>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</si>
  <si>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</si>
  <si>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</si>
  <si>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</si>
  <si>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</si>
  <si>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</si>
  <si>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</si>
  <si>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</si>
  <si>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</si>
  <si>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</si>
  <si>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</si>
  <si>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</si>
  <si>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</si>
  <si>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</si>
  <si>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</si>
  <si>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</si>
  <si>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</si>
  <si>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</si>
  <si>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</si>
  <si>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</si>
  <si>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</si>
  <si>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</si>
  <si>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</si>
  <si>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</si>
  <si>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</si>
  <si>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</si>
  <si>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</si>
  <si>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</si>
  <si>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</si>
  <si>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</si>
  <si>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</si>
  <si>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</si>
  <si>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</si>
  <si>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</si>
  <si>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</si>
  <si>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</si>
  <si>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</si>
  <si>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</si>
  <si>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</si>
  <si>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</si>
  <si>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</si>
  <si>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</si>
  <si>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</si>
  <si>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</si>
  <si>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</si>
  <si>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</si>
  <si>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</si>
  <si>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</si>
  <si>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</si>
  <si>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</si>
  <si>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</si>
  <si>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</si>
  <si>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</si>
  <si>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</si>
  <si>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</si>
  <si>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</si>
  <si>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</si>
  <si>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</si>
  <si>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</si>
  <si>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</si>
  <si>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</si>
  <si>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</si>
  <si>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</si>
  <si>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</si>
  <si>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</si>
  <si>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</si>
  <si>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</si>
  <si>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</si>
  <si>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</si>
  <si>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</si>
  <si>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</si>
  <si>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</si>
  <si>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</si>
  <si>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</si>
  <si>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</si>
  <si>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</si>
  <si>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</si>
  <si>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</si>
  <si>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</si>
  <si>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</si>
  <si>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</si>
  <si>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</si>
  <si>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</si>
  <si>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</si>
  <si>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</si>
  <si>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</si>
  <si>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</si>
  <si>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</si>
  <si>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</si>
  <si>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</si>
  <si>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</si>
  <si>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</si>
  <si>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</si>
  <si>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</si>
  <si>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</si>
  <si>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</si>
  <si>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</si>
  <si>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</si>
  <si>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</si>
  <si>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</si>
  <si>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</si>
  <si>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</si>
  <si>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</si>
  <si>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</si>
  <si>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</si>
  <si>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</si>
  <si>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</si>
  <si>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</si>
  <si>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</si>
  <si>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</si>
  <si>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</si>
  <si>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</si>
  <si>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</si>
  <si>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</si>
  <si>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</si>
  <si>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</si>
  <si>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</si>
  <si>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</si>
  <si>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</si>
  <si>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</si>
  <si>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</si>
  <si>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</si>
  <si>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</si>
  <si>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</si>
  <si>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</si>
  <si>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</si>
  <si>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</si>
  <si>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</si>
  <si>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</si>
  <si>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</si>
  <si>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</si>
  <si>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</si>
  <si>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</si>
  <si>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</si>
  <si>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</si>
  <si>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</si>
  <si>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</si>
  <si>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</si>
  <si>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</si>
  <si>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</si>
  <si>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</si>
  <si>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</si>
  <si>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</si>
  <si>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</si>
  <si>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</si>
  <si>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</si>
  <si>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</si>
  <si>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</si>
  <si>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</si>
  <si>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</si>
  <si>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</si>
  <si>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</si>
  <si>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</si>
  <si>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</si>
  <si>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</si>
  <si>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</si>
  <si>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</si>
  <si>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</si>
  <si>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</si>
  <si>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</si>
  <si>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</si>
  <si>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</si>
  <si>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</si>
  <si>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</si>
  <si>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</si>
  <si>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</si>
  <si>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</si>
  <si>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</si>
  <si>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</si>
  <si>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</si>
  <si>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</si>
  <si>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</si>
  <si>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</si>
  <si>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</si>
  <si>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</si>
  <si>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</si>
  <si>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</si>
  <si>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</si>
  <si>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</si>
  <si>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</si>
  <si>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</si>
  <si>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</si>
  <si>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</si>
  <si>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</si>
  <si>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</si>
  <si>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</si>
  <si>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</si>
  <si>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</si>
  <si>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</si>
  <si>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</si>
  <si>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</si>
  <si>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</si>
  <si>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</si>
  <si>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</si>
  <si>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</si>
  <si>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</si>
  <si>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</si>
  <si>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</si>
  <si>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</si>
  <si>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</si>
  <si>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</si>
  <si>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</si>
  <si>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</si>
  <si>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</si>
  <si>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</si>
  <si>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</si>
  <si>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</si>
  <si>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</si>
  <si>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</si>
  <si>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</si>
  <si>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</si>
  <si>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</si>
  <si>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</si>
  <si>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</si>
  <si>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</si>
  <si>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</si>
  <si>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</si>
  <si>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</si>
  <si>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</si>
  <si>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</si>
  <si>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</si>
  <si>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</si>
  <si>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</si>
  <si>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</si>
  <si>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</si>
  <si>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</si>
  <si>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</si>
  <si>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</si>
  <si>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</si>
  <si>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</si>
  <si>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</si>
  <si>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</si>
  <si>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</si>
  <si>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</si>
  <si>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</si>
  <si>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</si>
  <si>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</si>
  <si>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</si>
  <si>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</si>
  <si>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</si>
  <si>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</si>
  <si>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</si>
  <si>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</si>
  <si>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</si>
  <si>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</si>
  <si>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</si>
  <si>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</si>
  <si>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</si>
  <si>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</si>
  <si>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</si>
  <si>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</si>
  <si>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</si>
  <si>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</si>
  <si>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</si>
  <si>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</si>
  <si>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</si>
  <si>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</si>
  <si>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</si>
  <si>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</si>
  <si>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</si>
  <si>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</si>
  <si>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</si>
  <si>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</si>
  <si>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</si>
  <si>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</si>
  <si>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</si>
  <si>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</si>
  <si>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</si>
  <si>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</si>
  <si>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</si>
  <si>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</si>
  <si>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</si>
  <si>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</si>
  <si>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</si>
  <si>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</si>
  <si>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</si>
  <si>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</si>
  <si>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</si>
  <si>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</si>
  <si>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</si>
  <si>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</si>
  <si>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</si>
  <si>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</si>
  <si>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</si>
  <si>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</si>
  <si>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</si>
  <si>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</si>
  <si>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</si>
  <si>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</si>
  <si>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</si>
  <si>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</si>
  <si>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</si>
  <si>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</si>
  <si>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</si>
  <si>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</si>
  <si>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</si>
  <si>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</si>
  <si>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</si>
  <si>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</si>
  <si>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</si>
  <si>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</si>
  <si>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</si>
  <si>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</si>
  <si>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</si>
  <si>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</si>
  <si>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</si>
  <si>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</si>
  <si>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</si>
  <si>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</si>
  <si>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</si>
  <si>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</si>
  <si>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</si>
  <si>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</si>
  <si>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</si>
  <si>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</si>
  <si>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</si>
  <si>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</si>
  <si>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</si>
  <si>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</si>
  <si>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</si>
  <si>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</si>
  <si>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</si>
  <si>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</si>
  <si>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</si>
  <si>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</si>
  <si>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</si>
  <si>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</si>
  <si>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</si>
  <si>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</si>
  <si>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</si>
  <si>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</si>
  <si>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</si>
  <si>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</si>
  <si>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</si>
  <si>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</si>
  <si>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</si>
  <si>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</si>
  <si>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</si>
  <si>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</si>
  <si>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</si>
  <si>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</si>
  <si>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</si>
  <si>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</si>
  <si>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</si>
  <si>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</si>
  <si>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</si>
  <si>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</si>
  <si>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</si>
  <si>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</si>
  <si>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</si>
  <si>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</si>
  <si>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</si>
  <si>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</si>
  <si>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</si>
  <si>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</si>
  <si>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</si>
  <si>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</si>
  <si>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</si>
  <si>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</si>
  <si>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</si>
  <si>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</si>
  <si>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</si>
  <si>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</si>
  <si>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</si>
  <si>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</si>
  <si>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</si>
  <si>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</si>
  <si>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</si>
  <si>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</si>
  <si>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</si>
  <si>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</si>
  <si>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</si>
  <si>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</si>
  <si>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</si>
  <si>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</si>
  <si>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</si>
  <si>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</si>
  <si>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</si>
  <si>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</si>
  <si>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</si>
  <si>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</si>
  <si>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</si>
  <si>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</si>
  <si>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</si>
  <si>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</si>
  <si>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</si>
  <si>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</si>
  <si>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</si>
  <si>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</si>
  <si>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</si>
  <si>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</si>
  <si>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</si>
  <si>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</si>
  <si>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</si>
  <si>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</si>
  <si>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</si>
  <si>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</si>
  <si>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</si>
  <si>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</si>
  <si>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</si>
  <si>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</si>
  <si>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</si>
  <si>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</si>
  <si>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</si>
  <si>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</si>
  <si>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</si>
  <si>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</si>
  <si>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</si>
  <si>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</si>
  <si>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</si>
  <si>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</si>
  <si>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</si>
  <si>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</si>
  <si>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</si>
  <si>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</si>
  <si>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</si>
  <si>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</si>
  <si>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</si>
  <si>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</si>
  <si>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</si>
  <si>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</si>
  <si>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</si>
  <si>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</si>
  <si>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</si>
  <si>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</si>
  <si>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</si>
  <si>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</si>
  <si>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</si>
  <si>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</si>
  <si>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</si>
  <si>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</si>
  <si>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</si>
  <si>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</si>
  <si>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</si>
  <si>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</si>
  <si>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</si>
  <si>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</si>
  <si>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</si>
  <si>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</si>
  <si>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</si>
  <si>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</si>
  <si>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</si>
  <si>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</si>
  <si>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</si>
  <si>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</si>
  <si>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</si>
  <si>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</si>
  <si>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</si>
  <si>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</si>
  <si>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</si>
  <si>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</si>
  <si>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</si>
  <si>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</si>
  <si>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</si>
  <si>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</si>
  <si>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</si>
  <si>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</si>
  <si>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</si>
  <si>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</si>
  <si>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</si>
  <si>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</si>
  <si>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</si>
  <si>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</si>
  <si>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</si>
  <si>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</si>
  <si>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</si>
  <si>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</si>
  <si>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</si>
  <si>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</si>
  <si>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</si>
  <si>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</si>
  <si>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</si>
  <si>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</si>
  <si>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</si>
  <si>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</si>
  <si>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</si>
  <si>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</si>
  <si>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</si>
  <si>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</si>
  <si>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</si>
  <si>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</si>
  <si>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</si>
  <si>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</si>
  <si>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</si>
  <si>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</si>
  <si>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</si>
  <si>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</si>
  <si>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</si>
  <si>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</si>
  <si>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</si>
  <si>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</si>
  <si>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</si>
  <si>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</si>
  <si>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</si>
  <si>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</si>
  <si>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</si>
  <si>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</si>
  <si>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</si>
  <si>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</si>
  <si>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</si>
  <si>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</si>
  <si>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</si>
  <si>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</si>
  <si>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</si>
  <si>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</si>
  <si>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</si>
  <si>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</si>
  <si>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</si>
  <si>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</si>
  <si>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</si>
  <si>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</si>
  <si>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</si>
  <si>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</si>
  <si>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</si>
  <si>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</si>
  <si>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</si>
  <si>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</si>
  <si>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</si>
  <si>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</si>
  <si>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</si>
  <si>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</si>
  <si>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</si>
  <si>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</si>
  <si>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</si>
  <si>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</si>
  <si>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</si>
  <si>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</si>
  <si>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</si>
  <si>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</si>
  <si>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</si>
  <si>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</si>
  <si>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</si>
  <si>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</si>
  <si>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</si>
  <si>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</si>
  <si>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</si>
  <si>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</si>
  <si>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</si>
  <si>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</si>
  <si>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</si>
  <si>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</si>
  <si>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</si>
  <si>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</si>
  <si>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</si>
  <si>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</si>
  <si>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</si>
  <si>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</si>
  <si>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</si>
  <si>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</si>
  <si>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</si>
  <si>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</si>
  <si>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</si>
  <si>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</si>
  <si>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</si>
  <si>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</si>
  <si>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</si>
  <si>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</si>
  <si>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</si>
  <si>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</si>
  <si>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</si>
  <si>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</si>
  <si>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</si>
  <si>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</si>
  <si>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</si>
  <si>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</si>
  <si>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</si>
  <si>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</si>
  <si>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</si>
  <si>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</si>
  <si>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</si>
  <si>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</si>
  <si>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</si>
  <si>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</si>
  <si>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</si>
  <si>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</si>
  <si>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</si>
  <si>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</si>
  <si>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</si>
  <si>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</si>
  <si>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</si>
  <si>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</si>
  <si>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</si>
  <si>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</si>
  <si>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</si>
  <si>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</si>
  <si>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</si>
  <si>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</si>
  <si>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</si>
  <si>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</si>
  <si>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</si>
  <si>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</si>
  <si>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</si>
  <si>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</si>
  <si>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</si>
  <si>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</si>
  <si>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</si>
  <si>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</si>
  <si>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</si>
  <si>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</si>
  <si>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</si>
  <si>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</si>
  <si>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</si>
  <si>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</si>
  <si>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</si>
  <si>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</si>
  <si>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</si>
  <si>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</si>
  <si>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</si>
  <si>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</si>
  <si>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</si>
  <si>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</si>
  <si>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</si>
  <si>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</si>
  <si>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</si>
  <si>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</si>
  <si>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</si>
  <si>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</si>
  <si>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</si>
  <si>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</si>
  <si>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</si>
  <si>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</si>
  <si>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</si>
  <si>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</si>
  <si>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</si>
  <si>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</si>
  <si>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</si>
  <si>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</si>
  <si>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</si>
  <si>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</si>
  <si>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</si>
  <si>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</si>
  <si>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</si>
  <si>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</si>
  <si>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</si>
  <si>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</si>
  <si>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</si>
  <si>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</si>
  <si>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</si>
  <si>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</si>
  <si>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</si>
  <si>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</si>
  <si>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</si>
  <si>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</si>
  <si>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</si>
  <si>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</si>
  <si>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</si>
  <si>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</si>
  <si>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</si>
  <si>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</si>
  <si>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</si>
  <si>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</si>
  <si>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</si>
  <si>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</si>
  <si>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</si>
  <si>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</si>
  <si>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</si>
  <si>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</si>
  <si>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</si>
  <si>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</si>
  <si>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</si>
  <si>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</si>
  <si>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</si>
  <si>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</si>
  <si>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</si>
  <si>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</si>
  <si>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</si>
  <si>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</si>
  <si>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</si>
  <si>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</si>
  <si>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</si>
  <si>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</si>
  <si>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</si>
  <si>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</si>
  <si>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</si>
  <si>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</si>
  <si>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</si>
  <si>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</si>
  <si>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</si>
  <si>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</si>
  <si>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</si>
  <si>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</si>
  <si>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</si>
  <si>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</si>
  <si>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</si>
  <si>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</si>
  <si>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</si>
  <si>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</si>
  <si>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</si>
  <si>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</si>
  <si>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</si>
  <si>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</si>
  <si>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</si>
  <si>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</si>
  <si>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</si>
  <si>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</si>
  <si>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</si>
  <si>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</si>
  <si>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</si>
  <si>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</si>
  <si>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</si>
  <si>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</si>
  <si>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</si>
  <si>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</si>
  <si>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</si>
  <si>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</si>
  <si>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</si>
  <si>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</si>
  <si>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</si>
  <si>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</si>
  <si>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</si>
  <si>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</si>
  <si>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</si>
  <si>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</si>
  <si>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</si>
  <si>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</si>
  <si>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</si>
  <si>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</si>
  <si>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</si>
  <si>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</si>
  <si>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</si>
  <si>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</si>
  <si>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</si>
  <si>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</si>
  <si>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</si>
  <si>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</si>
  <si>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</si>
  <si>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</si>
  <si>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</si>
  <si>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</si>
  <si>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</si>
  <si>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</si>
  <si>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</si>
  <si>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</si>
  <si>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</si>
  <si>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</si>
  <si>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</si>
  <si>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</si>
  <si>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</si>
  <si>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</si>
  <si>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</si>
  <si>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</si>
  <si>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</si>
  <si>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</si>
  <si>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</si>
  <si>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</si>
  <si>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</si>
  <si>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</si>
  <si>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</si>
  <si>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</si>
  <si>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</si>
  <si>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</si>
  <si>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</si>
  <si>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</si>
  <si>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</si>
  <si>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</si>
  <si>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</si>
  <si>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</si>
  <si>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</si>
  <si>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</si>
  <si>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</si>
  <si>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</si>
  <si>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</si>
  <si>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</si>
  <si>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</si>
  <si>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</si>
  <si>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</si>
  <si>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</si>
  <si>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</si>
  <si>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</si>
  <si>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</si>
  <si>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</si>
  <si>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</si>
  <si>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</si>
  <si>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</si>
  <si>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</si>
  <si>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</si>
  <si>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</si>
  <si>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</si>
  <si>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</si>
  <si>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</si>
  <si>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</si>
  <si>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</si>
  <si>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</si>
  <si>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</si>
  <si>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</si>
  <si>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</si>
  <si>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</si>
  <si>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</si>
  <si>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</si>
  <si>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</si>
  <si>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</si>
  <si>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</si>
  <si>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</si>
  <si>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</si>
  <si>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</si>
  <si>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</si>
  <si>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</si>
  <si>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</si>
  <si>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</si>
  <si>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</si>
  <si>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</si>
  <si>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</si>
  <si>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</si>
  <si>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</si>
  <si>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</si>
  <si>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</si>
  <si>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</si>
  <si>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</si>
  <si>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</si>
  <si>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</si>
  <si>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</si>
  <si>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</si>
  <si>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</si>
  <si>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</si>
  <si>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</si>
  <si>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</si>
  <si>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</si>
  <si>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</si>
  <si>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</si>
  <si>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</si>
  <si>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</si>
  <si>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</si>
  <si>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</si>
  <si>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</si>
  <si>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</si>
  <si>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</si>
  <si>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</si>
  <si>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</si>
  <si>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</si>
  <si>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</si>
  <si>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</si>
  <si>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</si>
  <si>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</si>
  <si>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</si>
  <si>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</si>
  <si>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</si>
  <si>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</si>
  <si>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</si>
  <si>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</si>
  <si>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</si>
  <si>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</si>
  <si>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</si>
  <si>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</si>
  <si>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</si>
  <si>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</si>
  <si>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</si>
  <si>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</si>
  <si>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</si>
  <si>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</si>
  <si>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</si>
  <si>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</si>
  <si>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</si>
  <si>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</si>
  <si>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</si>
  <si>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</si>
  <si>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</si>
  <si>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</si>
  <si>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</si>
  <si>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</si>
  <si>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</si>
  <si>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</si>
  <si>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</si>
  <si>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</si>
  <si>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</si>
  <si>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</si>
  <si>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</si>
  <si>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</si>
  <si>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</si>
  <si>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</si>
  <si>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</si>
  <si>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</si>
  <si>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</si>
  <si>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</si>
  <si>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</si>
  <si>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</si>
  <si>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</si>
  <si>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</si>
  <si>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</si>
  <si>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</si>
  <si>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</si>
  <si>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</si>
  <si>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</si>
  <si>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</si>
  <si>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</si>
  <si>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</si>
  <si>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</si>
  <si>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</si>
  <si>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</si>
  <si>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</si>
  <si>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</si>
  <si>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</si>
  <si>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</si>
  <si>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</si>
  <si>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</si>
  <si>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</si>
  <si>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</si>
  <si>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</si>
  <si>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</si>
  <si>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</si>
  <si>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</si>
  <si>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</si>
  <si>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</si>
  <si>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</si>
  <si>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</si>
  <si>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</si>
  <si>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</si>
  <si>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</si>
  <si>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</si>
  <si>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</si>
  <si>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</si>
  <si>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</si>
  <si>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</si>
  <si>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</si>
  <si>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</si>
  <si>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</si>
  <si>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</si>
  <si>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</si>
  <si>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</si>
  <si>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</si>
  <si>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</si>
  <si>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</si>
  <si>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</si>
  <si>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</si>
  <si>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</si>
  <si>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</si>
  <si>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</si>
  <si>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</si>
  <si>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</si>
  <si>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</si>
  <si>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</si>
  <si>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</si>
  <si>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</si>
  <si>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</si>
  <si>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</si>
  <si>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</si>
  <si>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</si>
  <si>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</si>
  <si>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</si>
  <si>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</si>
  <si>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</si>
  <si>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</si>
  <si>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</si>
  <si>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</si>
  <si>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</si>
  <si>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</si>
  <si>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</si>
  <si>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</si>
  <si>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</si>
  <si>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</si>
  <si>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</si>
  <si>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</si>
  <si>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</si>
  <si>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</si>
  <si>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</si>
  <si>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</si>
  <si>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</si>
  <si>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</si>
  <si>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</si>
  <si>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</si>
  <si>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</si>
  <si>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</si>
  <si>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</si>
  <si>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</si>
  <si>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</si>
  <si>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</si>
  <si>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</si>
  <si>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</si>
  <si>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</si>
  <si>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</si>
  <si>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</si>
  <si>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</si>
  <si>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</si>
  <si>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</si>
  <si>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</si>
  <si>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</si>
  <si>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</si>
  <si>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</si>
  <si>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</si>
  <si>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</si>
  <si>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</si>
  <si>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</si>
  <si>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</si>
  <si>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</si>
  <si>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</si>
  <si>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</si>
  <si>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</si>
  <si>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</si>
  <si>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</si>
  <si>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</si>
  <si>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</si>
  <si>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</si>
  <si>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</si>
  <si>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</si>
  <si>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</si>
  <si>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</si>
  <si>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</si>
  <si>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</si>
  <si>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</si>
  <si>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</si>
  <si>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</si>
  <si>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</si>
  <si>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</si>
  <si>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</si>
  <si>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</si>
  <si>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</si>
  <si>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</si>
  <si>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</si>
  <si>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</si>
  <si>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</si>
  <si>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</si>
  <si>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</si>
  <si>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</si>
  <si>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</si>
  <si>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</si>
  <si>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</si>
  <si>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</si>
  <si>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</si>
  <si>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</si>
  <si>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</si>
  <si>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</si>
  <si>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</si>
  <si>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</si>
  <si>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</si>
  <si>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</si>
  <si>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</si>
  <si>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</si>
  <si>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</si>
  <si>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</si>
  <si>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</si>
  <si>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</si>
  <si>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</si>
  <si>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</si>
  <si>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</si>
  <si>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</si>
  <si>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</si>
  <si>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</si>
  <si>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</si>
  <si>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</si>
  <si>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</si>
  <si>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</si>
  <si>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</si>
  <si>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</si>
  <si>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</si>
  <si>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</si>
  <si>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</si>
  <si>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</si>
  <si>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</si>
  <si>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</si>
  <si>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</si>
  <si>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</si>
  <si>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</si>
  <si>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</si>
  <si>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</si>
  <si>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</si>
  <si>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</si>
  <si>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</si>
  <si>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</si>
  <si>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</si>
  <si>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</si>
  <si>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</si>
  <si>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</si>
  <si>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</si>
  <si>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</si>
  <si>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</si>
  <si>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</si>
  <si>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</si>
  <si>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</si>
  <si>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</si>
  <si>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</si>
  <si>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</si>
  <si>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</si>
  <si>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</si>
  <si>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</si>
  <si>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</si>
  <si>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</si>
  <si>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</si>
  <si>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</si>
  <si>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</si>
  <si>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</si>
  <si>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</si>
  <si>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</si>
  <si>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</si>
  <si>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</si>
  <si>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</si>
  <si>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</si>
  <si>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</si>
  <si>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</si>
  <si>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</si>
  <si>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</si>
  <si>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</si>
  <si>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</si>
  <si>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</si>
  <si>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</si>
  <si>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</si>
  <si>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</si>
  <si>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</si>
  <si>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</si>
  <si>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</si>
  <si>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</si>
  <si>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</si>
  <si>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</si>
  <si>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</si>
  <si>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</si>
  <si>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</si>
  <si>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</si>
  <si>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</si>
  <si>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</si>
  <si>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</si>
  <si>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</si>
  <si>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</si>
  <si>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</si>
  <si>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</si>
  <si>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</si>
  <si>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</si>
  <si>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</si>
  <si>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</si>
  <si>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</si>
  <si>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</si>
  <si>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</si>
  <si>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</si>
  <si>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</si>
  <si>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</si>
  <si>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</si>
  <si>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</si>
  <si>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</si>
  <si>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</si>
  <si>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</si>
  <si>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</si>
  <si>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</si>
  <si>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</si>
  <si>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</si>
  <si>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</si>
  <si>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</si>
  <si>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</si>
  <si>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</si>
  <si>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</si>
  <si>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</si>
  <si>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</si>
  <si>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</si>
  <si>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</si>
  <si>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</si>
  <si>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</si>
  <si>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</si>
  <si>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</si>
  <si>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</si>
  <si>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</si>
  <si>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</si>
  <si>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</si>
  <si>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</si>
  <si>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</si>
  <si>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</si>
  <si>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</si>
  <si>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</si>
  <si>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</si>
  <si>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</si>
  <si>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</si>
  <si>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</si>
  <si>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</si>
  <si>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</si>
  <si>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</si>
  <si>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</si>
  <si>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</si>
  <si>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</si>
  <si>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</si>
  <si>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</si>
  <si>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</si>
  <si>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</si>
  <si>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</si>
  <si>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</si>
  <si>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</si>
  <si>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</si>
  <si>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</si>
  <si>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</si>
  <si>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</si>
  <si>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</si>
  <si>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</si>
  <si>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</si>
  <si>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</si>
  <si>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</si>
  <si>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</si>
  <si>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</si>
  <si>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</si>
  <si>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</si>
  <si>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</si>
  <si>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</si>
  <si>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</si>
  <si>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</si>
  <si>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</si>
  <si>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</si>
  <si>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</si>
  <si>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</si>
  <si>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</si>
  <si>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</si>
  <si>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</si>
  <si>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</si>
  <si>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</si>
  <si>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</si>
  <si>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</si>
  <si>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</si>
  <si>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</si>
  <si>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</si>
  <si>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</si>
  <si>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</si>
  <si>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</si>
  <si>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</si>
  <si>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</si>
  <si>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</si>
  <si>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</si>
  <si>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</si>
  <si>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</si>
  <si>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</si>
  <si>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</si>
  <si>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</si>
  <si>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</si>
  <si>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</si>
  <si>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</si>
  <si>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</si>
  <si>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</si>
  <si>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</si>
  <si>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</si>
  <si>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</si>
  <si>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</si>
  <si>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</si>
  <si>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</si>
  <si>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</si>
  <si>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</si>
  <si>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</si>
  <si>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</si>
  <si>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</si>
  <si>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</si>
  <si>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</si>
  <si>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</si>
  <si>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</si>
  <si>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</si>
  <si>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</si>
  <si>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</si>
  <si>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</si>
  <si>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</si>
  <si>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</si>
  <si>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</si>
  <si>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</si>
  <si>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</si>
  <si>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</si>
  <si>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</si>
  <si>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</si>
  <si>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</si>
  <si>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</si>
  <si>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</si>
  <si>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</si>
  <si>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</si>
  <si>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</si>
  <si>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</si>
  <si>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</si>
  <si>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</si>
  <si>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</si>
  <si>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</si>
  <si>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</si>
  <si>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</si>
  <si>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</si>
  <si>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</si>
  <si>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</si>
  <si>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</si>
  <si>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</si>
  <si>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</si>
  <si>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</si>
  <si>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</si>
  <si>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</si>
  <si>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</si>
  <si>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</si>
  <si>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</si>
  <si>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</si>
  <si>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</si>
  <si>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</si>
  <si>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</si>
  <si>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</si>
  <si>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</si>
  <si>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</si>
  <si>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</si>
  <si>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</si>
  <si>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</si>
  <si>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</si>
  <si>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</si>
  <si>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</si>
  <si>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</si>
  <si>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</si>
  <si>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</si>
  <si>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</si>
  <si>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</si>
  <si>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</si>
  <si>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</si>
  <si>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</si>
  <si>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</si>
  <si>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</si>
  <si>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</si>
  <si>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</si>
  <si>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</si>
  <si>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</si>
  <si>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</si>
  <si>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</si>
  <si>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</si>
  <si>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</si>
  <si>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</si>
  <si>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</si>
  <si>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</si>
  <si>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</si>
  <si>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</si>
  <si>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</si>
  <si>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</si>
  <si>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</si>
  <si>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</si>
  <si>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</si>
  <si>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</si>
  <si>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</si>
  <si>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</si>
  <si>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</si>
  <si>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</si>
  <si>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</si>
  <si>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</si>
  <si>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</si>
  <si>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</si>
  <si>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</si>
  <si>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</si>
  <si>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</si>
  <si>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</si>
  <si>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</si>
  <si>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</si>
  <si>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</si>
  <si>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</si>
  <si>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</si>
  <si>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</si>
  <si>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</si>
  <si>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</si>
  <si>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</si>
  <si>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</si>
  <si>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</si>
  <si>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</si>
  <si>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</si>
  <si>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</si>
  <si>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</si>
  <si>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</si>
  <si>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</si>
  <si>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</si>
  <si>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</si>
  <si>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</si>
  <si>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</si>
  <si>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</si>
  <si>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</si>
  <si>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</si>
  <si>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</si>
  <si>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</si>
  <si>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</si>
  <si>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</si>
  <si>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</si>
  <si>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</si>
  <si>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</si>
  <si>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</si>
  <si>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</si>
  <si>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</si>
  <si>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</si>
  <si>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</si>
  <si>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</si>
  <si>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</si>
  <si>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</si>
  <si>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</si>
  <si>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</si>
  <si>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</si>
  <si>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</si>
  <si>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</si>
  <si>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</si>
  <si>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</si>
  <si>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</si>
  <si>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</si>
  <si>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</si>
  <si>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</si>
  <si>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</si>
  <si>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</si>
  <si>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</si>
  <si>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</si>
  <si>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</si>
  <si>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</si>
  <si>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</si>
  <si>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</si>
  <si>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</si>
  <si>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</si>
  <si>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</si>
  <si>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</si>
  <si>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</si>
  <si>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</si>
  <si>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</si>
  <si>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</si>
  <si>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</si>
  <si>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</si>
  <si>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</si>
  <si>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</si>
  <si>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</si>
  <si>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</si>
  <si>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</si>
  <si>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</si>
  <si>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</si>
  <si>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</si>
  <si>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</si>
  <si>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</si>
  <si>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</si>
  <si>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</si>
  <si>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</si>
  <si>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</si>
  <si>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</si>
  <si>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</si>
  <si>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</si>
  <si>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</si>
  <si>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</si>
  <si>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</si>
  <si>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</si>
  <si>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</si>
  <si>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</si>
  <si>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</si>
  <si>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</si>
  <si>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</si>
  <si>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</si>
  <si>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</si>
  <si>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</si>
  <si>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</si>
  <si>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</si>
  <si>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</si>
  <si>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</si>
  <si>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</si>
  <si>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</si>
  <si>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</si>
  <si>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</si>
  <si>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</si>
  <si>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</si>
  <si>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</si>
  <si>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</si>
  <si>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</si>
  <si>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</si>
  <si>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</si>
  <si>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</si>
  <si>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</si>
  <si>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</si>
  <si>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</si>
  <si>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</si>
  <si>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</si>
  <si>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</si>
  <si>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</si>
  <si>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</si>
  <si>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</si>
  <si>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</si>
  <si>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</si>
  <si>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</si>
  <si>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</si>
  <si>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</si>
  <si>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</si>
  <si>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</si>
  <si>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</si>
  <si>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</si>
  <si>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</si>
  <si>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</si>
  <si>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</si>
  <si>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</si>
  <si>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</si>
  <si>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</si>
  <si>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</si>
  <si>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</si>
  <si>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</si>
  <si>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</si>
  <si>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</si>
  <si>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</si>
  <si>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</si>
  <si>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</si>
  <si>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</si>
  <si>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</si>
  <si>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</si>
  <si>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</si>
  <si>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</si>
  <si>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</si>
  <si>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</si>
  <si>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</si>
  <si>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</si>
  <si>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</si>
  <si>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</si>
  <si>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</si>
  <si>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</si>
  <si>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</si>
  <si>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</si>
  <si>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</si>
  <si>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</si>
  <si>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</si>
  <si>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</si>
  <si>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</si>
  <si>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</si>
  <si>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</si>
  <si>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</si>
  <si>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</si>
  <si>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</si>
  <si>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</si>
  <si>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</si>
  <si>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</si>
  <si>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</si>
  <si>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</si>
  <si>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</si>
  <si>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</si>
  <si>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</si>
  <si>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</si>
  <si>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</si>
  <si>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</si>
  <si>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</si>
  <si>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</si>
  <si>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</si>
  <si>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</si>
  <si>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</si>
  <si>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</si>
  <si>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</si>
  <si>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</si>
  <si>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</si>
  <si>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</si>
  <si>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</si>
  <si>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</si>
  <si>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</si>
  <si>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</si>
  <si>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</si>
  <si>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</si>
  <si>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</si>
  <si>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</si>
  <si>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</si>
  <si>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</si>
  <si>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</si>
  <si>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</si>
  <si>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</si>
  <si>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</si>
  <si>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</si>
  <si>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</si>
  <si>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</si>
  <si>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</si>
  <si>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</si>
  <si>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</si>
  <si>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</si>
  <si>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</si>
  <si>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</si>
  <si>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</si>
  <si>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</si>
  <si>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</si>
  <si>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</si>
  <si>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</si>
  <si>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</si>
  <si>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</si>
  <si>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</si>
  <si>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</si>
  <si>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</si>
  <si>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</si>
  <si>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</si>
  <si>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</si>
  <si>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</si>
  <si>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</si>
  <si>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</si>
  <si>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</si>
  <si>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</si>
  <si>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</si>
  <si>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</si>
  <si>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</si>
  <si>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</si>
  <si>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</si>
  <si>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</si>
  <si>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</si>
  <si>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</si>
  <si>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</si>
  <si>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</si>
  <si>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</si>
  <si>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</si>
  <si>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</si>
  <si>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</si>
  <si>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</si>
  <si>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</si>
  <si>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</si>
  <si>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</si>
  <si>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</si>
  <si>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</si>
  <si>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</si>
  <si>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</si>
  <si>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</si>
  <si>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</si>
  <si>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</si>
  <si>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</si>
  <si>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</si>
  <si>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</si>
  <si>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</si>
  <si>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</si>
  <si>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</si>
  <si>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</si>
  <si>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</si>
  <si>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</si>
  <si>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</si>
  <si>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</si>
  <si>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</si>
  <si>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</si>
  <si>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</si>
  <si>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</si>
  <si>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</si>
  <si>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</si>
  <si>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</si>
  <si>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</si>
  <si>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</si>
  <si>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</si>
  <si>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</si>
  <si>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</si>
  <si>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</si>
  <si>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</si>
  <si>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</si>
  <si>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</si>
  <si>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</si>
  <si>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</si>
  <si>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</si>
  <si>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</si>
  <si>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</si>
  <si>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</si>
  <si>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</si>
  <si>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</si>
  <si>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</si>
  <si>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</si>
  <si>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</si>
  <si>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</si>
  <si>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</si>
  <si>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</si>
  <si>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</si>
  <si>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</si>
  <si>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</si>
  <si>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</si>
  <si>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</si>
  <si>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</si>
  <si>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</si>
  <si>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</si>
  <si>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</si>
  <si>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</si>
  <si>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</si>
  <si>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</si>
  <si>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</si>
  <si>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</si>
  <si>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</si>
  <si>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</si>
  <si>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</si>
  <si>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</si>
  <si>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</si>
  <si>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</si>
  <si>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</si>
  <si>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</si>
  <si>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</si>
  <si>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</si>
  <si>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</si>
  <si>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</si>
  <si>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</si>
  <si>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</si>
  <si>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</si>
  <si>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</si>
  <si>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</si>
  <si>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</si>
  <si>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</si>
  <si>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</si>
  <si>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</si>
  <si>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</si>
  <si>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</si>
  <si>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</si>
  <si>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</si>
  <si>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</si>
  <si>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</si>
  <si>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</si>
  <si>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</si>
  <si>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</si>
  <si>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</si>
  <si>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</si>
  <si>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</si>
  <si>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</si>
  <si>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</si>
  <si>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</si>
  <si>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</si>
  <si>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</si>
  <si>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</si>
  <si>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</si>
  <si>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</si>
  <si>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</si>
  <si>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</si>
  <si>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</si>
  <si>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</si>
  <si>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</si>
  <si>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</si>
  <si>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</si>
  <si>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</si>
  <si>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</si>
  <si>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</si>
  <si>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</si>
  <si>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</si>
  <si>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</si>
  <si>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</si>
  <si>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</si>
  <si>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</si>
  <si>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</si>
  <si>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</si>
  <si>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</si>
  <si>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</si>
  <si>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</si>
  <si>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</si>
  <si>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</si>
  <si>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</si>
  <si>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</si>
  <si>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</si>
  <si>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</si>
  <si>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</si>
  <si>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</si>
  <si>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</si>
  <si>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</si>
  <si>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</si>
  <si>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</si>
  <si>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</si>
  <si>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</si>
  <si>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</si>
  <si>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</si>
  <si>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</si>
  <si>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</si>
  <si>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</si>
  <si>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</si>
  <si>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</si>
  <si>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</si>
  <si>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</si>
  <si>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</si>
  <si>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</si>
  <si>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</si>
  <si>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</si>
  <si>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</si>
  <si>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</si>
  <si>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</si>
  <si>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</si>
  <si>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</si>
  <si>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</si>
  <si>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</si>
  <si>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</si>
  <si>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</si>
  <si>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</si>
  <si>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</si>
  <si>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</si>
  <si>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</si>
  <si>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</si>
  <si>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</si>
  <si>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</si>
  <si>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</si>
  <si>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</si>
  <si>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</si>
  <si>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</si>
  <si>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</si>
  <si>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</si>
  <si>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</si>
  <si>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</si>
  <si>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</si>
  <si>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</si>
  <si>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</si>
  <si>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</si>
  <si>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</si>
  <si>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</si>
  <si>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</si>
  <si>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</si>
  <si>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</si>
  <si>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</si>
  <si>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</si>
  <si>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</si>
  <si>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</si>
  <si>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</si>
  <si>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</si>
  <si>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</si>
  <si>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</si>
  <si>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</si>
  <si>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</si>
  <si>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</si>
  <si>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</si>
  <si>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</si>
  <si>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</si>
  <si>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</si>
  <si>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</si>
  <si>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</si>
  <si>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</si>
  <si>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</si>
  <si>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</si>
  <si>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</si>
  <si>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</si>
  <si>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</si>
  <si>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</si>
  <si>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</si>
  <si>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</si>
  <si>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</si>
  <si>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</si>
  <si>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</si>
  <si>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</si>
  <si>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</si>
  <si>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</si>
  <si>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</si>
  <si>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</si>
  <si>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</si>
  <si>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</si>
  <si>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</si>
  <si>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</si>
  <si>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</si>
  <si>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</si>
  <si>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</si>
  <si>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</si>
  <si>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</si>
  <si>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</si>
  <si>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</si>
  <si>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</si>
  <si>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</si>
  <si>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</si>
  <si>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</si>
  <si>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</si>
  <si>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</si>
  <si>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</si>
  <si>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</si>
  <si>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</si>
  <si>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</si>
  <si>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</si>
  <si>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</si>
  <si>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</si>
  <si>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</si>
  <si>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</si>
  <si>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</si>
  <si>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</si>
  <si>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</si>
  <si>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</si>
  <si>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</si>
  <si>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</si>
  <si>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</si>
  <si>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</si>
  <si>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</si>
  <si>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</si>
  <si>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</si>
  <si>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</si>
  <si>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</si>
  <si>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</si>
  <si>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</si>
  <si>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</si>
  <si>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</si>
  <si>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</si>
  <si>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</si>
  <si>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</si>
  <si>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</si>
  <si>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</si>
  <si>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</si>
  <si>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</si>
  <si>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</si>
  <si>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</si>
  <si>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</si>
  <si>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</si>
  <si>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</si>
  <si>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</si>
  <si>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</si>
  <si>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</si>
  <si>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</si>
  <si>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</si>
  <si>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</si>
  <si>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</si>
  <si>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</si>
  <si>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</si>
  <si>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</si>
  <si>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</si>
  <si>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</si>
  <si>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</si>
  <si>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</si>
  <si>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</si>
  <si>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</si>
  <si>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</si>
  <si>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</si>
  <si>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</si>
  <si>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</si>
  <si>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</si>
  <si>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</si>
  <si>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</si>
  <si>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</si>
  <si>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</si>
  <si>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</si>
  <si>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</si>
  <si>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</si>
  <si>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</si>
  <si>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</si>
  <si>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</si>
  <si>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</si>
  <si>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</si>
  <si>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</si>
  <si>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</si>
  <si>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</si>
  <si>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</si>
  <si>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</si>
  <si>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</si>
  <si>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</si>
  <si>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</si>
  <si>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</si>
  <si>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</si>
  <si>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</si>
  <si>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</si>
  <si>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</si>
  <si>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</si>
  <si>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</si>
  <si>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</si>
  <si>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</si>
  <si>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</si>
  <si>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</si>
  <si>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</si>
  <si>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</si>
  <si>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</si>
  <si>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</si>
  <si>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</si>
  <si>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</si>
  <si>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</si>
  <si>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</si>
  <si>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</si>
  <si>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</si>
  <si>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</si>
  <si>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</si>
  <si>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</si>
  <si>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</si>
  <si>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</si>
  <si>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</si>
  <si>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</si>
  <si>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</si>
  <si>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</si>
  <si>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</si>
  <si>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</si>
  <si>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</si>
  <si>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</si>
  <si>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</si>
  <si>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</si>
  <si>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</si>
  <si>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</si>
  <si>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</si>
  <si>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</si>
  <si>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</si>
  <si>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</si>
  <si>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</si>
  <si>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</si>
  <si>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</si>
  <si>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</si>
  <si>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</si>
  <si>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</si>
  <si>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</si>
  <si>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</si>
  <si>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</si>
  <si>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</si>
  <si>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</si>
  <si>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</si>
  <si>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</si>
  <si>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</si>
  <si>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</si>
  <si>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</si>
  <si>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</si>
  <si>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</si>
  <si>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</si>
  <si>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</si>
  <si>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</si>
  <si>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</si>
  <si>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</si>
  <si>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</si>
  <si>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</si>
  <si>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</si>
  <si>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</si>
  <si>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</si>
  <si>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</si>
  <si>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</si>
  <si>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</si>
  <si>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</si>
  <si>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</si>
  <si>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</si>
  <si>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</si>
  <si>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</si>
  <si>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</si>
  <si>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</si>
  <si>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</si>
  <si>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</si>
  <si>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</si>
  <si>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</si>
  <si>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</si>
  <si>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</si>
  <si>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</si>
  <si>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</si>
  <si>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</si>
  <si>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</si>
  <si>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</si>
  <si>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</si>
  <si>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</si>
  <si>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</si>
  <si>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</si>
  <si>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</si>
  <si>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</si>
  <si>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</si>
  <si>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</si>
  <si>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</si>
  <si>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</si>
  <si>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</si>
  <si>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</si>
  <si>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</si>
  <si>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</si>
  <si>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</si>
  <si>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</si>
  <si>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</si>
  <si>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</si>
  <si>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</si>
  <si>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</si>
  <si>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</si>
  <si>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</si>
  <si>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</si>
  <si>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</si>
  <si>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</si>
  <si>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</si>
  <si>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</si>
  <si>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</si>
  <si>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</si>
  <si>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</si>
  <si>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</si>
  <si>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</si>
  <si>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</si>
  <si>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</si>
  <si>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</si>
  <si>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</si>
  <si>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</si>
  <si>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</si>
  <si>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</si>
  <si>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</si>
  <si>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</si>
  <si>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</si>
  <si>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</si>
  <si>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</si>
  <si>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</si>
  <si>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</si>
  <si>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</si>
  <si>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</si>
  <si>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</si>
  <si>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</si>
  <si>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</si>
  <si>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</si>
  <si>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</si>
  <si>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</si>
  <si>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</si>
  <si>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</si>
  <si>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</si>
  <si>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</si>
  <si>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</si>
  <si>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</si>
  <si>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</si>
  <si>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</si>
  <si>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</si>
  <si>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</si>
  <si>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</si>
  <si>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</si>
  <si>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</si>
  <si>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</si>
  <si>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</si>
  <si>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</si>
  <si>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</si>
  <si>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</si>
  <si>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</si>
  <si>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</si>
  <si>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</si>
  <si>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</si>
  <si>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</si>
  <si>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</si>
  <si>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</si>
  <si>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</si>
  <si>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</si>
  <si>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</si>
  <si>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</si>
  <si>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</si>
  <si>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</si>
  <si>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</si>
  <si>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</si>
  <si>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</si>
  <si>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</si>
  <si>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</si>
  <si>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</si>
  <si>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</si>
  <si>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</si>
  <si>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</si>
  <si>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</si>
  <si>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</si>
  <si>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</si>
  <si>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</si>
  <si>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</si>
  <si>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</si>
  <si>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</si>
  <si>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</si>
  <si>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</si>
  <si>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</si>
  <si>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</si>
  <si>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</si>
  <si>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</si>
  <si>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</si>
  <si>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</si>
  <si>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</si>
  <si>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</si>
  <si>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</si>
  <si>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</si>
  <si>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</si>
  <si>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</si>
  <si>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</si>
  <si>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</si>
  <si>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</si>
  <si>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</si>
  <si>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</si>
  <si>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</si>
  <si>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</si>
  <si>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</si>
  <si>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</si>
  <si>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</si>
  <si>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</si>
  <si>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</si>
  <si>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</si>
  <si>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</si>
  <si>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</si>
  <si>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</si>
  <si>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</si>
  <si>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</si>
  <si>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</si>
  <si>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</si>
  <si>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</si>
  <si>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</si>
  <si>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</si>
  <si>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</si>
  <si>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</si>
  <si>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</si>
  <si>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</si>
  <si>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</si>
  <si>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</si>
  <si>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</si>
  <si>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</si>
  <si>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</si>
  <si>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</si>
  <si>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</si>
  <si>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</si>
  <si>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</si>
  <si>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</si>
  <si>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</si>
  <si>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</si>
  <si>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</si>
  <si>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</si>
  <si>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</si>
  <si>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</si>
  <si>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</si>
  <si>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</si>
  <si>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</si>
  <si>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</si>
  <si>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</si>
  <si>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</si>
  <si>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</si>
  <si>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</si>
  <si>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</si>
  <si>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</si>
  <si>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</si>
  <si>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</si>
  <si>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</si>
  <si>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</si>
  <si>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</si>
  <si>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</si>
  <si>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</si>
  <si>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</si>
  <si>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</si>
  <si>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</si>
  <si>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</si>
  <si>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</si>
  <si>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</si>
  <si>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</si>
  <si>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</si>
  <si>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</si>
  <si>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</si>
  <si>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</si>
  <si>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</si>
  <si>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</si>
  <si>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</si>
  <si>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</si>
  <si>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</si>
  <si>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</si>
  <si>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</si>
  <si>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</si>
  <si>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</si>
  <si>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</si>
  <si>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</si>
  <si>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</si>
  <si>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</si>
  <si>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</si>
  <si>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</si>
  <si>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</si>
  <si>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</si>
  <si>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</si>
  <si>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</si>
  <si>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</si>
  <si>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</si>
  <si>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</si>
  <si>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</si>
  <si>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</si>
  <si>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</si>
  <si>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</si>
  <si>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</si>
  <si>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</si>
  <si>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</si>
  <si>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</si>
  <si>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</si>
  <si>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</si>
  <si>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</si>
  <si>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</si>
  <si>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</si>
  <si>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</si>
  <si>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</si>
  <si>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</si>
  <si>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</si>
  <si>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</si>
  <si>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</si>
  <si>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</si>
  <si>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</si>
  <si>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</si>
  <si>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</si>
  <si>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</si>
  <si>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</si>
  <si>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</si>
  <si>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</si>
  <si>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</si>
  <si>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</si>
  <si>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</si>
  <si>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</si>
  <si>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</si>
  <si>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</si>
  <si>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</si>
  <si>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</si>
  <si>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</si>
  <si>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</si>
  <si>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</si>
  <si>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</si>
  <si>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</si>
  <si>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</si>
  <si>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</si>
  <si>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</si>
  <si>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</si>
  <si>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</si>
  <si>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</si>
  <si>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</si>
  <si>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</si>
  <si>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</si>
  <si>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</si>
  <si>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</si>
  <si>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</si>
  <si>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</si>
  <si>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</si>
  <si>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</si>
  <si>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</si>
  <si>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</si>
  <si>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</si>
  <si>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</si>
  <si>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</si>
  <si>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</si>
  <si>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</si>
  <si>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</si>
  <si>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</si>
  <si>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</si>
  <si>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</si>
  <si>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</si>
  <si>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</si>
  <si>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</si>
  <si>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</si>
  <si>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</si>
  <si>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</si>
  <si>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</si>
  <si>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</si>
  <si>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</si>
  <si>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</si>
  <si>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</si>
  <si>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</si>
  <si>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</si>
  <si>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</si>
  <si>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</si>
  <si>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</si>
  <si>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</si>
  <si>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</si>
  <si>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</si>
  <si>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</si>
  <si>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</si>
  <si>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</si>
  <si>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</si>
  <si>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</si>
  <si>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</si>
  <si>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</si>
  <si>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</si>
  <si>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</si>
  <si>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</si>
  <si>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</si>
  <si>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</si>
  <si>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</si>
  <si>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</si>
  <si>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</si>
  <si>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</si>
  <si>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</si>
  <si>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</si>
  <si>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</si>
  <si>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</si>
  <si>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</si>
  <si>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</si>
  <si>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</si>
  <si>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</si>
  <si>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</si>
  <si>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</si>
  <si>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</si>
  <si>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</si>
  <si>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</si>
  <si>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</si>
  <si>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</si>
  <si>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</si>
  <si>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</si>
  <si>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</si>
  <si>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</si>
  <si>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</si>
  <si>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</si>
  <si>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</si>
  <si>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</si>
  <si>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</si>
  <si>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</si>
  <si>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</si>
  <si>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</si>
  <si>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</si>
  <si>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</si>
  <si>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</si>
  <si>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</si>
  <si>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</si>
  <si>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</si>
  <si>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</si>
  <si>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</si>
  <si>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</si>
  <si>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</si>
  <si>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</si>
  <si>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</si>
  <si>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</si>
  <si>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</si>
  <si>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</si>
  <si>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</si>
  <si>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</si>
  <si>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</si>
  <si>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</si>
  <si>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</si>
  <si>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</si>
  <si>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</si>
  <si>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</si>
  <si>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</si>
  <si>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</si>
  <si>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</si>
  <si>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</si>
  <si>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</si>
  <si>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</si>
  <si>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</si>
  <si>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</si>
  <si>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</si>
  <si>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</si>
  <si>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</si>
  <si>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</si>
  <si>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</si>
  <si>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</si>
  <si>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</si>
  <si>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</si>
  <si>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</si>
  <si>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</si>
  <si>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</si>
  <si>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</si>
  <si>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</si>
  <si>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</si>
  <si>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</si>
  <si>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</si>
  <si>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</si>
  <si>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</si>
  <si>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</si>
  <si>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</si>
  <si>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</si>
  <si>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</si>
  <si>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</si>
  <si>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</si>
  <si>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</si>
  <si>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</si>
  <si>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</si>
  <si>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</si>
  <si>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</si>
  <si>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</si>
  <si>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</si>
  <si>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</si>
  <si>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</si>
  <si>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</si>
  <si>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</si>
  <si>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</si>
  <si>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</si>
  <si>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</si>
  <si>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</si>
  <si>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</si>
  <si>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</si>
  <si>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</si>
  <si>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</si>
  <si>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</si>
  <si>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</si>
  <si>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</si>
  <si>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</si>
  <si>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</si>
  <si>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</si>
  <si>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</si>
  <si>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</si>
  <si>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</si>
  <si>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</si>
  <si>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</si>
  <si>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</si>
  <si>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</si>
  <si>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</si>
  <si>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</si>
  <si>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</si>
  <si>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</si>
  <si>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</si>
  <si>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</si>
  <si>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</si>
  <si>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</si>
  <si>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</si>
  <si>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</si>
  <si>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</si>
  <si>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</si>
  <si>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</si>
  <si>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</si>
  <si>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</si>
  <si>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</si>
  <si>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</si>
  <si>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</si>
  <si>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</si>
  <si>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</si>
  <si>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</si>
  <si>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</si>
  <si>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</si>
  <si>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</si>
  <si>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</si>
  <si>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</si>
  <si>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</si>
  <si>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</si>
  <si>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</si>
  <si>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</si>
  <si>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</si>
  <si>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</si>
  <si>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</si>
  <si>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</si>
  <si>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</si>
  <si>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</si>
  <si>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</si>
  <si>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</si>
  <si>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</si>
  <si>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</si>
  <si>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</si>
  <si>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</si>
  <si>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</si>
  <si>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</si>
  <si>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</si>
  <si>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</si>
  <si>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</si>
  <si>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</si>
  <si>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</si>
  <si>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</si>
  <si>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</si>
  <si>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</si>
  <si>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</si>
  <si>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</si>
  <si>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</si>
  <si>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</si>
  <si>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</si>
  <si>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</si>
  <si>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</si>
  <si>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</si>
  <si>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</si>
  <si>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</si>
  <si>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</si>
  <si>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</si>
  <si>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</si>
  <si>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</si>
  <si>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</si>
  <si>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</si>
  <si>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</si>
  <si>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</si>
  <si>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</si>
  <si>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</si>
  <si>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</si>
  <si>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</si>
  <si>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</si>
  <si>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</si>
  <si>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</si>
  <si>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</si>
  <si>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</si>
  <si>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</si>
  <si>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</si>
  <si>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</si>
  <si>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</si>
  <si>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</si>
  <si>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</si>
  <si>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</si>
  <si>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</si>
  <si>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</si>
  <si>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</si>
  <si>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</si>
  <si>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</si>
  <si>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</si>
  <si>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</si>
  <si>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</si>
  <si>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</si>
  <si>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</si>
  <si>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</si>
  <si>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</si>
  <si>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</si>
  <si>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</si>
  <si>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</si>
  <si>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</si>
  <si>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</si>
  <si>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</si>
  <si>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</si>
  <si>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</si>
  <si>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</si>
  <si>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</si>
  <si>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</si>
  <si>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</si>
  <si>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</si>
  <si>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</si>
  <si>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</si>
  <si>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</si>
  <si>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</si>
  <si>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</si>
  <si>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</si>
  <si>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</si>
  <si>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</si>
  <si>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</si>
  <si>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</si>
  <si>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</si>
  <si>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</si>
  <si>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</si>
  <si>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</si>
  <si>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</si>
  <si>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</si>
  <si>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</si>
  <si>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</si>
  <si>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</si>
  <si>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</si>
  <si>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</si>
  <si>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</si>
  <si>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</si>
  <si>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</si>
  <si>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</si>
  <si>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</si>
  <si>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</si>
  <si>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</si>
  <si>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</si>
  <si>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</si>
  <si>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</si>
  <si>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</si>
  <si>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</si>
  <si>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</si>
  <si>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</si>
  <si>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</si>
  <si>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</si>
  <si>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</si>
  <si>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</si>
  <si>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</si>
  <si>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</si>
  <si>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</si>
  <si>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</si>
  <si>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</si>
  <si>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</si>
  <si>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</si>
  <si>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</si>
  <si>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</si>
  <si>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</si>
  <si>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</si>
  <si>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</si>
  <si>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</si>
  <si>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</si>
  <si>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</si>
  <si>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</si>
  <si>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</si>
  <si>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</si>
  <si>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</si>
  <si>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</si>
  <si>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</si>
  <si>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</si>
  <si>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</si>
  <si>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</si>
  <si>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</si>
  <si>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</si>
  <si>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</si>
  <si>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</si>
  <si>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</si>
  <si>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</si>
  <si>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</si>
  <si>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</si>
  <si>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</si>
  <si>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</si>
  <si>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</si>
  <si>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</si>
  <si>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</si>
  <si>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</si>
  <si>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</si>
  <si>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</si>
  <si>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</si>
  <si>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</si>
  <si>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</si>
  <si>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</si>
  <si>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</si>
  <si>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</si>
  <si>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</si>
  <si>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</si>
  <si>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</si>
  <si>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</si>
  <si>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</si>
  <si>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</si>
  <si>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</si>
  <si>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</si>
  <si>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</si>
  <si>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</si>
  <si>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</si>
  <si>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</si>
  <si>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</si>
  <si>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</si>
  <si>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</si>
  <si>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</si>
  <si>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</si>
  <si>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</si>
  <si>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</si>
  <si>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</si>
  <si>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</si>
  <si>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</si>
  <si>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</si>
  <si>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</si>
  <si>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</si>
  <si>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</si>
  <si>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</si>
  <si>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</si>
  <si>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</si>
  <si>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</si>
  <si>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</si>
  <si>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</si>
  <si>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</si>
  <si>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</si>
  <si>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</si>
  <si>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</si>
  <si>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</si>
  <si>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</si>
  <si>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</si>
  <si>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</si>
  <si>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</si>
  <si>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</si>
  <si>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</si>
  <si>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</si>
  <si>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</si>
  <si>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</si>
  <si>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</si>
  <si>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</si>
  <si>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</si>
  <si>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</si>
  <si>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</si>
  <si>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</si>
  <si>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</si>
  <si>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</si>
  <si>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</si>
  <si>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</si>
  <si>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</si>
  <si>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</si>
  <si>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</si>
  <si>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</si>
  <si>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</si>
  <si>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</si>
  <si>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</si>
  <si>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</si>
  <si>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</si>
  <si>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</si>
  <si>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</si>
  <si>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</si>
  <si>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</si>
  <si>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</si>
  <si>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</si>
  <si>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</si>
  <si>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</si>
  <si>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</si>
  <si>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</si>
  <si>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</si>
  <si>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</si>
  <si>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</si>
  <si>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</si>
  <si>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</si>
  <si>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</si>
  <si>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</si>
  <si>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</si>
  <si>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</si>
  <si>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</si>
  <si>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</si>
  <si>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</si>
  <si>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</si>
  <si>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</si>
  <si>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</si>
  <si>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</si>
  <si>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</si>
  <si>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</si>
  <si>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</si>
  <si>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</si>
  <si>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</si>
  <si>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</si>
  <si>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</si>
  <si>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</si>
  <si>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</si>
  <si>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</si>
  <si>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</si>
  <si>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</si>
  <si>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</si>
  <si>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</si>
  <si>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</si>
  <si>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</si>
  <si>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</si>
  <si>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</si>
  <si>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</si>
  <si>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</si>
  <si>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</si>
  <si>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</si>
  <si>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</si>
  <si>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</si>
  <si>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</si>
  <si>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</si>
  <si>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</si>
  <si>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</si>
  <si>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</si>
  <si>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</si>
  <si>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</si>
  <si>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</si>
  <si>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</si>
  <si>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</si>
  <si>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</si>
  <si>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</si>
  <si>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</si>
  <si>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</si>
  <si>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</si>
  <si>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</si>
  <si>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</si>
  <si>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</si>
  <si>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</si>
  <si>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</si>
  <si>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</si>
  <si>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</si>
  <si>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</si>
  <si>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</si>
  <si>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</si>
  <si>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</si>
  <si>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</si>
  <si>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</si>
  <si>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</si>
  <si>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</si>
  <si>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</si>
  <si>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</si>
  <si>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</si>
  <si>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</si>
  <si>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</si>
  <si>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</si>
  <si>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</si>
  <si>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</si>
  <si>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</si>
  <si>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</si>
  <si>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</si>
  <si>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</si>
  <si>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</si>
  <si>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</si>
  <si>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</si>
  <si>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</si>
  <si>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</si>
  <si>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</si>
  <si>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</si>
  <si>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</si>
  <si>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</si>
  <si>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</si>
  <si>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</si>
  <si>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</si>
  <si>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</si>
  <si>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</si>
  <si>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</si>
  <si>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</si>
  <si>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</si>
  <si>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</si>
  <si>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</si>
  <si>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</si>
  <si>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</si>
  <si>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</si>
  <si>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</si>
  <si>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</si>
  <si>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</si>
  <si>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</si>
  <si>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</si>
  <si>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</si>
  <si>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</si>
  <si>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</si>
  <si>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</si>
  <si>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</si>
  <si>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</si>
  <si>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</si>
  <si>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</si>
  <si>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</si>
  <si>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</si>
  <si>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</si>
  <si>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</si>
  <si>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</si>
  <si>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</si>
  <si>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</si>
  <si>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</si>
  <si>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</si>
  <si>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</si>
  <si>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</si>
  <si>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</si>
  <si>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</si>
  <si>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</si>
  <si>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</si>
  <si>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</si>
  <si>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</si>
  <si>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</si>
  <si>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</si>
  <si>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</si>
  <si>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</si>
  <si>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</si>
  <si>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</si>
  <si>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</si>
  <si>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</si>
  <si>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</si>
  <si>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</si>
  <si>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</si>
  <si>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</si>
  <si>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</si>
  <si>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</si>
  <si>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</si>
  <si>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</si>
  <si>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</si>
  <si>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</si>
  <si>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</si>
  <si>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</si>
  <si>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</si>
  <si>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</si>
  <si>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</si>
  <si>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</si>
  <si>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</si>
  <si>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</si>
  <si>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</si>
  <si>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</si>
  <si>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</si>
  <si>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</si>
  <si>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</si>
  <si>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</si>
  <si>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</si>
  <si>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</si>
  <si>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</si>
  <si>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</si>
  <si>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</si>
  <si>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</si>
  <si>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</si>
  <si>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</si>
  <si>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</si>
  <si>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</si>
  <si>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</si>
  <si>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</si>
  <si>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</si>
  <si>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</si>
  <si>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</si>
  <si>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</si>
  <si>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</si>
  <si>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</si>
  <si>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</si>
  <si>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</si>
  <si>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</si>
  <si>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</si>
  <si>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</si>
  <si>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</si>
  <si>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</si>
  <si>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</si>
  <si>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</si>
  <si>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</si>
  <si>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</si>
  <si>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</si>
  <si>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</si>
  <si>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</si>
  <si>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</si>
  <si>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</si>
  <si>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</si>
  <si>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</si>
  <si>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</si>
  <si>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</si>
  <si>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</si>
  <si>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</si>
  <si>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</si>
  <si>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</si>
  <si>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</si>
  <si>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</si>
  <si>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</si>
  <si>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</si>
  <si>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</si>
  <si>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</si>
  <si>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</si>
  <si>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</si>
  <si>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</si>
  <si>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</si>
  <si>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</si>
  <si>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</si>
  <si>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</si>
  <si>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</si>
  <si>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</si>
  <si>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</si>
  <si>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</si>
  <si>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</si>
  <si>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</si>
  <si>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</si>
  <si>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</si>
  <si>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</si>
  <si>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</si>
  <si>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</si>
  <si>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</si>
  <si>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</si>
  <si>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</si>
  <si>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</si>
  <si>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</si>
  <si>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</si>
  <si>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</si>
  <si>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</si>
  <si>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</si>
  <si>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</si>
  <si>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</si>
  <si>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</si>
  <si>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</si>
  <si>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</si>
  <si>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</si>
  <si>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</si>
  <si>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</si>
  <si>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</si>
  <si>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</si>
  <si>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</si>
  <si>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</si>
  <si>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</si>
  <si>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</si>
  <si>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</si>
  <si>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</si>
  <si>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</si>
  <si>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</si>
  <si>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</si>
  <si>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</si>
  <si>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</si>
  <si>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</si>
  <si>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</si>
  <si>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</si>
  <si>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</si>
  <si>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</si>
  <si>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</si>
  <si>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</si>
  <si>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</si>
  <si>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</si>
  <si>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</si>
  <si>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</si>
  <si>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</si>
  <si>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</si>
  <si>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</si>
  <si>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</si>
  <si>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</si>
  <si>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</si>
  <si>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</si>
  <si>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</si>
  <si>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</si>
  <si>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</si>
  <si>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</si>
  <si>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</si>
  <si>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</si>
  <si>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</si>
  <si>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</si>
  <si>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</si>
  <si>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</si>
  <si>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</si>
  <si>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</si>
  <si>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</si>
  <si>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</si>
  <si>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</si>
  <si>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</si>
  <si>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</si>
  <si>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</si>
  <si>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</si>
  <si>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</si>
  <si>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</si>
  <si>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</si>
  <si>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</si>
  <si>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</si>
  <si>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</si>
  <si>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</si>
  <si>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</si>
  <si>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</si>
  <si>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</si>
  <si>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</si>
  <si>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</si>
  <si>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</si>
  <si>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</si>
  <si>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</si>
  <si>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</si>
  <si>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</si>
  <si>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</si>
  <si>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</si>
  <si>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</si>
  <si>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</si>
  <si>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</si>
  <si>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</si>
  <si>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</si>
  <si>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</si>
  <si>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</si>
  <si>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</si>
  <si>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</si>
  <si>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</si>
  <si>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</si>
  <si>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</si>
  <si>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</si>
  <si>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</si>
  <si>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</si>
  <si>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</si>
  <si>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</si>
  <si>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</si>
  <si>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</si>
  <si>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</si>
  <si>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</si>
  <si>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</si>
  <si>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</si>
  <si>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</si>
  <si>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</si>
  <si>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</si>
  <si>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</si>
  <si>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</si>
  <si>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</si>
  <si>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</si>
  <si>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</si>
  <si>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</si>
  <si>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</si>
  <si>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</si>
  <si>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</si>
  <si>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</si>
  <si>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</si>
  <si>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</si>
  <si>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</si>
  <si>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</si>
  <si>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</si>
  <si>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</si>
  <si>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</si>
  <si>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</si>
  <si>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</si>
  <si>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</si>
  <si>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</si>
  <si>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</si>
  <si>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</si>
  <si>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</si>
  <si>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</si>
  <si>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</si>
  <si>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</si>
  <si>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</si>
  <si>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</si>
  <si>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</si>
  <si>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</si>
  <si>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</si>
  <si>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</si>
  <si>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</si>
  <si>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</si>
  <si>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</si>
  <si>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</si>
  <si>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</si>
  <si>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</si>
  <si>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</si>
  <si>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</si>
  <si>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</si>
  <si>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</si>
  <si>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</si>
  <si>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</si>
  <si>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</si>
  <si>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</si>
  <si>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</si>
  <si>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</si>
  <si>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</si>
  <si>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</si>
  <si>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</si>
  <si>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</si>
  <si>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</si>
  <si>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</si>
  <si>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</si>
  <si>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</si>
  <si>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</si>
  <si>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</si>
  <si>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</si>
  <si>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</si>
  <si>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</si>
  <si>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</si>
  <si>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</si>
  <si>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</si>
  <si>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</si>
  <si>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</si>
  <si>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</si>
  <si>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</si>
  <si>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</si>
  <si>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</si>
  <si>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</si>
  <si>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</si>
  <si>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</si>
  <si>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</si>
  <si>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</si>
  <si>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</si>
  <si>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</si>
  <si>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</si>
  <si>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</si>
  <si>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</si>
  <si>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</si>
  <si>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</si>
  <si>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</si>
  <si>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</si>
  <si>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</si>
  <si>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</si>
  <si>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</si>
  <si>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</si>
  <si>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</si>
  <si>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</si>
  <si>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</si>
  <si>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</si>
  <si>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</si>
  <si>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</si>
  <si>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</si>
  <si>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</si>
  <si>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</si>
  <si>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</si>
  <si>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</si>
  <si>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</si>
  <si>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</si>
  <si>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</si>
  <si>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</si>
  <si>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</si>
  <si>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</si>
  <si>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</si>
  <si>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</si>
  <si>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</si>
  <si>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</si>
  <si>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</si>
  <si>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</si>
  <si>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</si>
  <si>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</si>
  <si>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</si>
  <si>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</si>
  <si>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</si>
  <si>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</si>
  <si>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</si>
  <si>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</si>
  <si>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</si>
  <si>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</si>
  <si>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</si>
  <si>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</si>
  <si>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</si>
  <si>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</si>
  <si>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</si>
  <si>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</si>
  <si>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</si>
  <si>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</si>
  <si>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</si>
  <si>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</si>
  <si>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</si>
  <si>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</si>
  <si>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</si>
  <si>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</si>
  <si>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</si>
  <si>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</si>
  <si>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</si>
  <si>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</si>
  <si>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</si>
  <si>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</si>
  <si>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</si>
  <si>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</si>
  <si>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</si>
  <si>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</si>
  <si>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</si>
  <si>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</si>
  <si>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</si>
  <si>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</si>
  <si>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</si>
  <si>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</si>
  <si>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</si>
  <si>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</si>
  <si>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</si>
  <si>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</si>
  <si>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</si>
  <si>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</si>
  <si>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</si>
  <si>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</si>
  <si>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</si>
  <si>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</si>
  <si>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</si>
  <si>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</si>
  <si>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</si>
  <si>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</si>
  <si>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</si>
  <si>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</si>
  <si>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</si>
  <si>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</si>
  <si>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</si>
  <si>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</si>
  <si>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</si>
  <si>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</si>
  <si>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</si>
  <si>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</si>
  <si>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</si>
  <si>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</si>
  <si>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</si>
  <si>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</si>
  <si>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</si>
  <si>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</si>
  <si>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</si>
  <si>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</si>
  <si>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</si>
  <si>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</si>
  <si>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</si>
  <si>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</si>
  <si>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</si>
  <si>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</si>
  <si>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</si>
  <si>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</si>
  <si>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</si>
  <si>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</si>
  <si>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</si>
  <si>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</si>
  <si>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</si>
  <si>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</si>
  <si>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</si>
  <si>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</si>
  <si>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</si>
  <si>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</si>
  <si>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</si>
  <si>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</si>
  <si>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</si>
  <si>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</si>
  <si>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</si>
  <si>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</si>
  <si>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</si>
  <si>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</si>
  <si>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</si>
  <si>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</si>
  <si>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</si>
  <si>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</si>
  <si>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</si>
  <si>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</si>
  <si>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</si>
  <si>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</si>
  <si>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</si>
  <si>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</si>
  <si>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</si>
  <si>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</si>
  <si>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</si>
  <si>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</si>
  <si>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</si>
  <si>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</si>
  <si>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</si>
  <si>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</si>
  <si>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</si>
  <si>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</si>
  <si>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</si>
  <si>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</si>
  <si>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</si>
  <si>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</si>
  <si>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</si>
  <si>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</si>
  <si>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</si>
  <si>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</si>
  <si>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</si>
  <si>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</si>
  <si>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</si>
  <si>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</si>
  <si>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</si>
  <si>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</si>
  <si>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</si>
  <si>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</si>
  <si>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</si>
  <si>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</si>
  <si>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</si>
  <si>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</si>
  <si>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</si>
  <si>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</si>
  <si>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</si>
  <si>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</si>
  <si>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</si>
  <si>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</si>
  <si>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</si>
  <si>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</si>
  <si>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</si>
  <si>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</si>
  <si>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</si>
  <si>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</si>
  <si>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</si>
  <si>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</si>
  <si>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</si>
  <si>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</si>
  <si>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</si>
  <si>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</si>
  <si>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</si>
  <si>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</si>
  <si>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</si>
  <si>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</si>
  <si>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</si>
  <si>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</si>
  <si>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</si>
  <si>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</si>
  <si>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</si>
  <si>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</si>
  <si>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</si>
  <si>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</si>
  <si>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</si>
  <si>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</si>
  <si>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</si>
  <si>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</si>
  <si>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</si>
  <si>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</si>
  <si>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</si>
  <si>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</si>
  <si>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</si>
  <si>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</si>
  <si>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</si>
  <si>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</si>
  <si>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</si>
  <si>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</si>
  <si>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</si>
  <si>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</si>
  <si>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</si>
  <si>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</si>
  <si>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</si>
  <si>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</si>
  <si>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</si>
  <si>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</si>
  <si>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</si>
  <si>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</si>
  <si>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</si>
  <si>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</si>
  <si>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</si>
  <si>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</si>
  <si>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</si>
  <si>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</si>
  <si>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</si>
  <si>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</si>
  <si>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</si>
  <si>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</si>
  <si>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</si>
  <si>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</si>
  <si>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</si>
  <si>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</si>
  <si>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</si>
  <si>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</si>
  <si>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</si>
  <si>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</si>
  <si>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</si>
  <si>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</si>
  <si>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</si>
  <si>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</si>
  <si>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</si>
  <si>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</si>
  <si>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</si>
  <si>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</si>
  <si>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</si>
  <si>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</si>
  <si>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</si>
  <si>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</si>
  <si>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</si>
  <si>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</si>
  <si>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</si>
  <si>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</si>
  <si>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</si>
  <si>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</si>
  <si>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</si>
  <si>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</si>
  <si>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</si>
  <si>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</si>
  <si>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</si>
  <si>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</si>
  <si>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</si>
  <si>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</si>
  <si>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</si>
  <si>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</si>
  <si>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</si>
  <si>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</si>
  <si>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</si>
  <si>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</si>
  <si>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</si>
  <si>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</si>
  <si>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</si>
  <si>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</si>
  <si>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</si>
  <si>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</si>
  <si>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</si>
  <si>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</si>
  <si>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</si>
  <si>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</si>
  <si>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</si>
  <si>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</si>
  <si>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</si>
  <si>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</si>
  <si>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</si>
  <si>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</si>
  <si>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</si>
  <si>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</si>
  <si>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</si>
  <si>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</si>
  <si>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</si>
  <si>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</si>
  <si>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</si>
  <si>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</si>
  <si>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</si>
  <si>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</si>
  <si>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</si>
  <si>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</si>
  <si>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</si>
  <si>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</si>
  <si>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</si>
  <si>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</si>
  <si>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</si>
  <si>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</si>
  <si>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</si>
  <si>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</si>
  <si>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</si>
  <si>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</si>
  <si>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</si>
  <si>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</si>
  <si>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</si>
  <si>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</si>
  <si>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</si>
  <si>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</si>
  <si>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</si>
  <si>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</si>
  <si>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</si>
  <si>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</si>
  <si>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</si>
  <si>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</si>
  <si>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</si>
  <si>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</si>
  <si>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</si>
  <si>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</si>
  <si>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</si>
  <si>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</si>
  <si>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</si>
  <si>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</si>
  <si>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</si>
  <si>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</si>
  <si>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</si>
  <si>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</si>
  <si>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</si>
  <si>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</si>
  <si>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</si>
  <si>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</si>
  <si>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</si>
  <si>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</si>
  <si>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</si>
  <si>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</si>
  <si>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</si>
  <si>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</si>
  <si>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</si>
  <si>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</si>
  <si>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</si>
  <si>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</si>
  <si>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</si>
  <si>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</si>
  <si>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</si>
  <si>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</si>
  <si>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</si>
  <si>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</si>
  <si>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</si>
  <si>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</si>
  <si>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</si>
  <si>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</si>
  <si>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</si>
  <si>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</si>
  <si>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</si>
  <si>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</si>
  <si>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</si>
  <si>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</si>
  <si>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</si>
  <si>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</si>
  <si>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</si>
  <si>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</si>
  <si>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</si>
  <si>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</si>
  <si>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</si>
  <si>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</si>
  <si>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</si>
  <si>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</si>
  <si>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</si>
  <si>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</si>
  <si>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</si>
  <si>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</si>
  <si>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</si>
  <si>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</si>
  <si>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</si>
  <si>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</si>
  <si>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</si>
  <si>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</si>
  <si>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</si>
  <si>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</si>
  <si>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</si>
  <si>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</si>
  <si>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</si>
  <si>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</si>
  <si>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</si>
  <si>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</si>
  <si>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</si>
  <si>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</si>
  <si>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</si>
  <si>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</si>
  <si>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</si>
  <si>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</si>
  <si>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</si>
  <si>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</si>
  <si>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</si>
  <si>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</si>
  <si>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</si>
  <si>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</si>
  <si>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</si>
  <si>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</si>
  <si>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</si>
  <si>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</si>
  <si>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</si>
  <si>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</si>
  <si>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</si>
  <si>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</si>
  <si>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</si>
  <si>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</si>
  <si>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</si>
  <si>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</si>
  <si>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</si>
  <si>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</si>
  <si>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</si>
  <si>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</si>
  <si>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</si>
  <si>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</si>
  <si>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</si>
  <si>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</si>
  <si>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</si>
  <si>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</si>
  <si>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</si>
  <si>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</si>
  <si>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</si>
  <si>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</si>
  <si>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</si>
  <si>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</si>
  <si>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</si>
  <si>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</si>
  <si>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</si>
  <si>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</si>
  <si>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</si>
  <si>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</si>
  <si>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</si>
  <si>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</si>
  <si>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</si>
  <si>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</si>
  <si>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</si>
  <si>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</si>
  <si>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</si>
  <si>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</si>
  <si>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</si>
  <si>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</si>
  <si>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</si>
  <si>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</si>
  <si>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</si>
  <si>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</si>
  <si>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</si>
  <si>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</si>
  <si>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</si>
  <si>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</si>
  <si>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</si>
  <si>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</si>
  <si>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</si>
  <si>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</si>
  <si>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</si>
  <si>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</si>
  <si>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</si>
  <si>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</si>
  <si>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</si>
  <si>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</si>
  <si>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</si>
  <si>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</si>
  <si>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</si>
  <si>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</si>
  <si>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</si>
  <si>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</si>
  <si>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</si>
  <si>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</si>
  <si>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</si>
  <si>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</si>
  <si>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</si>
  <si>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</si>
  <si>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</si>
  <si>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</si>
  <si>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</si>
  <si>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</si>
  <si>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</si>
  <si>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</si>
  <si>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</si>
  <si>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</si>
  <si>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</si>
  <si>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</si>
  <si>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</si>
  <si>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</si>
  <si>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</si>
  <si>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</si>
  <si>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</si>
  <si>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</si>
  <si>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</si>
  <si>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</si>
  <si>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</si>
  <si>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</si>
  <si>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</si>
  <si>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</si>
  <si>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</si>
  <si>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</si>
  <si>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</si>
  <si>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</si>
  <si>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</si>
  <si>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</si>
  <si>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</si>
  <si>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</si>
  <si>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</si>
  <si>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</si>
  <si>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</si>
  <si>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</si>
  <si>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</si>
  <si>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</si>
  <si>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</si>
  <si>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</si>
  <si>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</si>
  <si>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</si>
  <si>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</si>
  <si>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</si>
  <si>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</si>
  <si>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</si>
  <si>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</si>
  <si>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</si>
  <si>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</si>
  <si>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</si>
  <si>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</si>
  <si>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</si>
  <si>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</si>
  <si>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</si>
  <si>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</si>
  <si>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</si>
  <si>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</si>
  <si>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</si>
  <si>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</si>
  <si>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</si>
  <si>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</si>
  <si>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</si>
  <si>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</si>
  <si>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</si>
  <si>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</si>
  <si>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</si>
  <si>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</si>
  <si>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</si>
  <si>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</si>
  <si>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</si>
  <si>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</si>
  <si>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</si>
  <si>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</si>
  <si>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</si>
  <si>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</si>
  <si>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</si>
  <si>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</si>
  <si>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</si>
  <si>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</si>
  <si>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</si>
  <si>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</si>
  <si>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</si>
  <si>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</si>
  <si>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</si>
  <si>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</si>
  <si>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</si>
  <si>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</si>
  <si>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</si>
  <si>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</si>
  <si>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</si>
  <si>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</si>
  <si>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</si>
  <si>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</si>
  <si>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</si>
  <si>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</si>
  <si>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</si>
  <si>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</si>
  <si>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</si>
  <si>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</si>
  <si>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</si>
  <si>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</si>
  <si>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</si>
  <si>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</si>
  <si>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</si>
  <si>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</si>
  <si>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</si>
  <si>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</si>
  <si>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</si>
  <si>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</si>
  <si>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</si>
  <si>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</si>
  <si>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</si>
  <si>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</si>
  <si>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</si>
  <si>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</si>
  <si>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</si>
  <si>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</si>
  <si>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</si>
  <si>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</si>
  <si>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</si>
  <si>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</si>
  <si>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</si>
  <si>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</si>
  <si>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</si>
  <si>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</si>
  <si>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</si>
  <si>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</si>
  <si>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</si>
  <si>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</si>
  <si>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</si>
  <si>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</si>
  <si>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</si>
  <si>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</si>
  <si>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</si>
  <si>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</si>
  <si>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</si>
  <si>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</si>
  <si>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</si>
  <si>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</si>
  <si>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</si>
  <si>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</si>
  <si>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</si>
  <si>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</si>
  <si>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</si>
  <si>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</si>
  <si>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</si>
  <si>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</si>
  <si>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</si>
  <si>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</si>
  <si>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</si>
  <si>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</si>
  <si>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</si>
  <si>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</si>
  <si>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</si>
  <si>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</si>
  <si>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</si>
  <si>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</si>
  <si>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</si>
  <si>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</si>
  <si>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</si>
  <si>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</si>
  <si>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</si>
  <si>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</si>
  <si>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</si>
  <si>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</si>
  <si>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</si>
  <si>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</si>
  <si>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</si>
  <si>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</si>
  <si>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</si>
  <si>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</si>
  <si>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</si>
  <si>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</si>
  <si>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</si>
  <si>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</si>
  <si>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</si>
  <si>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</si>
  <si>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</si>
  <si>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</si>
  <si>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</si>
  <si>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</si>
  <si>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</si>
  <si>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</si>
  <si>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</si>
  <si>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</si>
  <si>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</si>
  <si>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</si>
  <si>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</si>
  <si>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</si>
  <si>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</si>
  <si>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</si>
  <si>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</si>
  <si>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</si>
  <si>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</si>
  <si>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</si>
  <si>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</si>
  <si>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</si>
  <si>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</si>
  <si>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</si>
  <si>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</si>
  <si>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</si>
  <si>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</si>
  <si>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</si>
  <si>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</si>
  <si>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</si>
  <si>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</si>
  <si>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</si>
  <si>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</si>
  <si>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</si>
  <si>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</si>
  <si>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</si>
  <si>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</si>
  <si>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</si>
  <si>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</si>
  <si>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</si>
  <si>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</si>
  <si>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</si>
  <si>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</si>
  <si>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</si>
  <si>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</si>
  <si>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</si>
  <si>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</si>
  <si>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</si>
  <si>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</si>
  <si>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</si>
  <si>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</si>
  <si>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</si>
  <si>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</si>
  <si>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</si>
  <si>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</si>
  <si>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</si>
  <si>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</si>
  <si>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</si>
  <si>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</si>
  <si>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</si>
  <si>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</si>
  <si>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</si>
  <si>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</si>
  <si>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</si>
  <si>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</si>
  <si>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</si>
  <si>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</si>
  <si>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</si>
  <si>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</si>
  <si>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</si>
  <si>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</si>
  <si>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</si>
  <si>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</si>
  <si>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</si>
  <si>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</si>
  <si>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</si>
  <si>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</si>
  <si>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</si>
  <si>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</si>
  <si>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</si>
  <si>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</si>
  <si>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</si>
  <si>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</si>
  <si>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</si>
  <si>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</si>
  <si>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</si>
  <si>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</si>
  <si>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</si>
  <si>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</si>
  <si>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</si>
  <si>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</si>
  <si>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</si>
  <si>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</si>
  <si>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</si>
  <si>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</si>
  <si>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</si>
  <si>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</si>
  <si>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</si>
  <si>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</si>
  <si>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</si>
  <si>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</si>
  <si>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</si>
  <si>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</si>
  <si>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</si>
  <si>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</si>
  <si>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</si>
  <si>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</si>
  <si>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</si>
  <si>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</si>
  <si>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</si>
  <si>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</si>
  <si>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</si>
  <si>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</si>
  <si>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</si>
  <si>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</si>
  <si>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</si>
  <si>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</si>
  <si>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</si>
  <si>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</si>
  <si>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</si>
  <si>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</si>
  <si>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</si>
  <si>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</si>
  <si>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</si>
  <si>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</si>
  <si>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</si>
  <si>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</si>
  <si>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</si>
  <si>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</si>
  <si>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</si>
  <si>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</si>
  <si>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</si>
  <si>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</si>
  <si>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</si>
  <si>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</si>
  <si>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</si>
  <si>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</si>
  <si>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</si>
  <si>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</si>
  <si>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</si>
  <si>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</si>
  <si>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</si>
  <si>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</si>
  <si>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</si>
  <si>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</si>
  <si>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</si>
  <si>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</si>
  <si>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</si>
  <si>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</si>
  <si>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</si>
  <si>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</si>
  <si>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</si>
  <si>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</si>
  <si>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</si>
  <si>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</si>
  <si>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</si>
  <si>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</si>
  <si>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</si>
  <si>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</si>
  <si>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</si>
  <si>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</si>
  <si>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</si>
  <si>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</si>
  <si>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</si>
  <si>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</si>
  <si>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</si>
  <si>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</si>
  <si>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</si>
  <si>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</si>
  <si>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</si>
  <si>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</si>
  <si>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</si>
  <si>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</si>
  <si>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</si>
  <si>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</si>
  <si>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</si>
  <si>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</si>
  <si>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</si>
  <si>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</si>
  <si>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</si>
  <si>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</si>
  <si>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</si>
  <si>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</si>
  <si>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</si>
  <si>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</si>
  <si>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</si>
  <si>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</si>
  <si>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</si>
  <si>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</si>
  <si>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</si>
  <si>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</si>
  <si>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</si>
  <si>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</si>
  <si>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</si>
  <si>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</si>
  <si>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</si>
  <si>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</si>
  <si>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</si>
  <si>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</si>
  <si>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</si>
  <si>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</si>
  <si>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</si>
  <si>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</si>
  <si>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</si>
  <si>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</si>
  <si>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</si>
  <si>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</si>
  <si>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</si>
  <si>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</si>
  <si>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</si>
  <si>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</si>
  <si>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</si>
  <si>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</si>
  <si>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</si>
  <si>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</si>
  <si>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</si>
  <si>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</si>
  <si>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</si>
  <si>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</si>
  <si>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</si>
  <si>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</si>
  <si>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</si>
  <si>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</si>
  <si>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</si>
  <si>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</si>
  <si>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</si>
  <si>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</si>
  <si>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</si>
  <si>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</si>
  <si>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</si>
  <si>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</si>
  <si>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</si>
  <si>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</si>
  <si>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</si>
  <si>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</si>
  <si>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</si>
  <si>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</si>
  <si>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</si>
  <si>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</si>
  <si>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</si>
  <si>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</si>
  <si>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</si>
  <si>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</si>
  <si>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</si>
  <si>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</si>
  <si>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</si>
  <si>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</si>
  <si>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</si>
  <si>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</si>
  <si>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</si>
  <si>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</si>
  <si>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</si>
  <si>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</si>
  <si>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</si>
  <si>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</si>
  <si>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</si>
  <si>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</si>
  <si>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</si>
  <si>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</si>
  <si>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</si>
  <si>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</si>
  <si>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</si>
  <si>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</si>
  <si>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</si>
  <si>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</si>
  <si>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</si>
  <si>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</si>
  <si>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</si>
  <si>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</si>
  <si>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</si>
  <si>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</si>
  <si>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</si>
  <si>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</si>
  <si>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</si>
  <si>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</si>
  <si>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</si>
  <si>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</si>
  <si>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</si>
  <si>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</si>
  <si>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</si>
  <si>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</si>
  <si>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</si>
  <si>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</si>
  <si>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</si>
  <si>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</si>
  <si>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</si>
  <si>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</si>
  <si>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</si>
  <si>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</si>
  <si>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</si>
  <si>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</si>
  <si>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</si>
  <si>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</si>
  <si>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</si>
  <si>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</si>
  <si>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</si>
  <si>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</si>
  <si>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</si>
  <si>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</si>
  <si>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</si>
  <si>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</si>
  <si>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</si>
  <si>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</si>
  <si>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</si>
  <si>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</si>
  <si>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</si>
  <si>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</si>
  <si>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</si>
  <si>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</si>
  <si>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</si>
  <si>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</si>
  <si>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</si>
  <si>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</si>
  <si>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</si>
  <si>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</si>
  <si>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</si>
  <si>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</si>
  <si>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</si>
  <si>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</si>
  <si>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</si>
  <si>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</si>
  <si>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</si>
  <si>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</si>
  <si>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</si>
  <si>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</si>
  <si>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</si>
  <si>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</si>
  <si>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</si>
  <si>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</si>
  <si>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</si>
  <si>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</si>
  <si>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</si>
  <si>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</si>
  <si>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</si>
  <si>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</si>
  <si>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</si>
  <si>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</si>
  <si>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</si>
  <si>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</si>
  <si>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</si>
  <si>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</si>
  <si>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</si>
  <si>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</si>
  <si>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</si>
  <si>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</si>
  <si>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</si>
  <si>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</si>
  <si>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</si>
  <si>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</si>
  <si>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</si>
  <si>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</si>
  <si>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</si>
  <si>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</si>
  <si>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</si>
  <si>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</si>
  <si>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</si>
  <si>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</si>
  <si>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</si>
  <si>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</si>
  <si>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</si>
  <si>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</si>
  <si>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</si>
  <si>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</si>
  <si>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</si>
  <si>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</si>
  <si>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</si>
  <si>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</si>
  <si>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</si>
  <si>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</si>
  <si>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</si>
  <si>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</si>
  <si>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</si>
  <si>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</si>
  <si>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</si>
  <si>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</si>
  <si>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</si>
  <si>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</si>
  <si>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</si>
  <si>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</si>
  <si>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</si>
  <si>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</si>
  <si>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</si>
  <si>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</si>
  <si>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</si>
  <si>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</si>
  <si>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</si>
  <si>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</si>
  <si>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</si>
  <si>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</si>
  <si>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</si>
  <si>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</si>
  <si>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</si>
  <si>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</si>
  <si>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</si>
  <si>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</si>
  <si>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</si>
  <si>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</si>
  <si>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</si>
  <si>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</si>
  <si>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</si>
  <si>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</si>
  <si>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</si>
  <si>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</si>
  <si>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</si>
  <si>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</si>
  <si>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</si>
  <si>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</si>
  <si>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</si>
  <si>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</si>
  <si>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</si>
  <si>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</si>
  <si>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</si>
  <si>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</si>
  <si>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</si>
  <si>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</si>
  <si>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</si>
  <si>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</si>
  <si>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</si>
  <si>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</si>
  <si>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</si>
  <si>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</si>
  <si>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</si>
  <si>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</si>
  <si>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</si>
  <si>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</si>
  <si>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</si>
  <si>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</si>
  <si>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</si>
  <si>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</si>
  <si>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</si>
  <si>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</si>
  <si>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</si>
  <si>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</si>
  <si>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</si>
  <si>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</si>
  <si>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</si>
  <si>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</si>
  <si>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</si>
  <si>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</si>
  <si>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</si>
  <si>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</si>
  <si>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</si>
  <si>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</si>
  <si>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</si>
  <si>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</si>
  <si>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</si>
  <si>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</si>
  <si>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</si>
  <si>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</si>
  <si>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</si>
  <si>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</si>
  <si>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</si>
  <si>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</si>
  <si>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</si>
  <si>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</si>
  <si>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</si>
  <si>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</si>
  <si>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</si>
  <si>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</si>
  <si>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</si>
  <si>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</si>
  <si>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</si>
  <si>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</si>
  <si>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</si>
  <si>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</si>
  <si>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</si>
  <si>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</si>
  <si>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</si>
  <si>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</si>
  <si>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</si>
  <si>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</si>
  <si>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</si>
  <si>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</si>
  <si>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</si>
  <si>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</si>
  <si>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</si>
  <si>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</si>
  <si>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</si>
  <si>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</si>
  <si>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</si>
  <si>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</si>
  <si>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</si>
  <si>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</si>
  <si>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</si>
  <si>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</si>
  <si>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</si>
  <si>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</si>
  <si>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</si>
  <si>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</si>
  <si>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</si>
  <si>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</si>
  <si>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</si>
  <si>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</si>
  <si>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</si>
  <si>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</si>
  <si>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</si>
  <si>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</si>
  <si>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</si>
  <si>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</si>
  <si>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</si>
  <si>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</si>
  <si>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</si>
  <si>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</si>
  <si>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</si>
  <si>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</si>
  <si>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</si>
  <si>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</si>
  <si>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</si>
  <si>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</si>
  <si>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</si>
  <si>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</si>
  <si>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</si>
  <si>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</si>
  <si>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</si>
  <si>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</si>
  <si>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</si>
  <si>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</si>
  <si>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</si>
  <si>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</si>
  <si>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</si>
  <si>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</si>
  <si>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</si>
  <si>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</si>
  <si>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</si>
  <si>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</si>
  <si>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</si>
  <si>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</si>
  <si>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</si>
  <si>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</si>
  <si>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</si>
  <si>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</si>
  <si>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</si>
  <si>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</si>
  <si>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</si>
  <si>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</si>
  <si>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</si>
  <si>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</si>
  <si>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</si>
  <si>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</si>
  <si>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</si>
  <si>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</si>
  <si>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</si>
  <si>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</si>
  <si>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</si>
  <si>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</si>
  <si>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</si>
  <si>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</si>
  <si>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</si>
  <si>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</si>
  <si>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</si>
  <si>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</si>
  <si>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</si>
  <si>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</si>
  <si>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</si>
  <si>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</si>
  <si>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</si>
  <si>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</si>
  <si>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</si>
  <si>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</si>
  <si>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</si>
  <si>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</si>
  <si>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</si>
  <si>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</si>
  <si>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</si>
  <si>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</si>
  <si>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</si>
  <si>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</si>
  <si>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</si>
  <si>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</si>
  <si>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</si>
  <si>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</si>
  <si>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</si>
  <si>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</si>
  <si>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</si>
  <si>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</si>
  <si>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</si>
  <si>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</si>
  <si>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</si>
  <si>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</si>
  <si>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</si>
  <si>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</si>
  <si>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</si>
  <si>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</si>
  <si>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</si>
  <si>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</si>
  <si>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</si>
  <si>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</si>
  <si>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</si>
  <si>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</si>
  <si>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</si>
  <si>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</si>
  <si>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</si>
  <si>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</si>
  <si>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</si>
  <si>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</si>
  <si>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</si>
  <si>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</si>
  <si>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</si>
  <si>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</si>
  <si>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</si>
  <si>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</si>
  <si>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</si>
  <si>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</si>
  <si>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</si>
  <si>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</si>
  <si>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</si>
  <si>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</si>
  <si>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</si>
  <si>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</si>
  <si>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</si>
  <si>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</si>
  <si>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</si>
  <si>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</si>
  <si>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</si>
  <si>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</si>
  <si>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</si>
  <si>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</si>
  <si>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</si>
  <si>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</si>
  <si>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</si>
  <si>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</si>
  <si>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</si>
  <si>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</si>
  <si>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</si>
  <si>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</si>
  <si>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</si>
  <si>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</si>
  <si>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</si>
  <si>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</si>
  <si>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</si>
  <si>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</si>
  <si>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</si>
  <si>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</si>
  <si>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</si>
  <si>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</si>
  <si>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</si>
  <si>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</si>
  <si>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</si>
  <si>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</si>
  <si>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</si>
  <si>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</si>
  <si>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</si>
  <si>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</si>
  <si>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</si>
  <si>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</si>
  <si>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</si>
  <si>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</si>
  <si>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</si>
  <si>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</si>
  <si>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</si>
  <si>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</si>
  <si>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</si>
  <si>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</si>
  <si>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</si>
  <si>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</si>
  <si>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</si>
  <si>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</si>
  <si>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</si>
  <si>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</si>
  <si>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</si>
  <si>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</si>
  <si>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</si>
  <si>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</si>
  <si>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</si>
  <si>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</si>
  <si>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</si>
  <si>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</si>
  <si>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</si>
  <si>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</si>
  <si>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</si>
  <si>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</si>
  <si>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</si>
  <si>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</si>
  <si>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</si>
  <si>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</si>
  <si>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</si>
  <si>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</si>
  <si>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</si>
  <si>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</si>
  <si>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</si>
  <si>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</si>
  <si>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</si>
  <si>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</si>
  <si>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</si>
  <si>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</si>
  <si>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</si>
  <si>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</si>
  <si>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</si>
  <si>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</si>
  <si>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</si>
  <si>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</si>
  <si>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</si>
  <si>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</si>
  <si>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</si>
  <si>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</si>
  <si>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</si>
  <si>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</si>
  <si>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</si>
  <si>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</si>
  <si>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</si>
  <si>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</si>
  <si>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</si>
  <si>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</si>
  <si>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</si>
  <si>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</si>
  <si>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</si>
  <si>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</si>
  <si>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</si>
  <si>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</si>
  <si>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</si>
  <si>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</si>
  <si>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</si>
  <si>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</si>
  <si>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</si>
  <si>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</si>
  <si>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</si>
  <si>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</si>
  <si>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</si>
  <si>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</si>
  <si>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</si>
  <si>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</si>
  <si>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</si>
  <si>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</si>
  <si>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</si>
  <si>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</si>
  <si>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</si>
  <si>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</si>
  <si>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</si>
  <si>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</si>
  <si>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</si>
  <si>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</si>
  <si>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</si>
  <si>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</si>
  <si>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</si>
  <si>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</si>
  <si>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</si>
  <si>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</si>
  <si>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</si>
  <si>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</si>
  <si>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</si>
  <si>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</si>
  <si>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</si>
  <si>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</si>
  <si>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</si>
  <si>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</si>
  <si>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</si>
  <si>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</si>
  <si>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</si>
  <si>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</si>
  <si>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</si>
  <si>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</si>
  <si>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</si>
  <si>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</si>
  <si>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</si>
  <si>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</si>
  <si>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</si>
  <si>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</si>
  <si>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</si>
  <si>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</si>
  <si>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</si>
  <si>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</si>
  <si>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</si>
  <si>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</si>
  <si>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</si>
  <si>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</si>
  <si>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</si>
  <si>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</si>
  <si>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</si>
  <si>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</si>
  <si>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</si>
  <si>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</si>
  <si>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</si>
  <si>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</si>
  <si>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</si>
  <si>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</si>
  <si>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</si>
  <si>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</si>
  <si>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</si>
  <si>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</si>
  <si>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</si>
  <si>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</si>
  <si>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</si>
  <si>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</si>
  <si>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</si>
  <si>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</si>
  <si>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</si>
  <si>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</si>
  <si>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</si>
  <si>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</si>
  <si>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</si>
  <si>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</si>
  <si>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</si>
  <si>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</si>
  <si>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</si>
  <si>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</si>
  <si>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</si>
  <si>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</si>
  <si>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</si>
  <si>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</si>
  <si>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</si>
  <si>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</si>
  <si>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</si>
  <si>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</si>
  <si>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</si>
  <si>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</si>
  <si>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</si>
  <si>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</si>
  <si>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</si>
  <si>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</si>
  <si>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</si>
  <si>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</si>
  <si>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</si>
  <si>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</si>
  <si>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</si>
  <si>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</si>
  <si>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</si>
  <si>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</si>
  <si>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</si>
  <si>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</si>
  <si>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</si>
  <si>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</si>
  <si>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</si>
  <si>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</si>
  <si>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</si>
  <si>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</si>
  <si>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</si>
  <si>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</si>
  <si>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</si>
  <si>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</si>
  <si>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</si>
  <si>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</si>
  <si>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</si>
  <si>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</si>
  <si>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</si>
  <si>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</si>
  <si>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</si>
  <si>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</si>
  <si>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</si>
  <si>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</si>
  <si>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</si>
  <si>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</si>
  <si>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</si>
  <si>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</si>
  <si>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</si>
  <si>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</si>
  <si>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</si>
  <si>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</si>
  <si>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</si>
  <si>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</si>
  <si>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</si>
  <si>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</si>
  <si>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</si>
  <si>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</si>
  <si>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</si>
  <si>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</si>
  <si>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</si>
  <si>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</si>
  <si>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</si>
  <si>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</si>
  <si>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</si>
  <si>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</si>
  <si>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</si>
  <si>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</si>
  <si>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</si>
  <si>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</si>
  <si>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</si>
  <si>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</si>
  <si>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</si>
  <si>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</si>
  <si>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</si>
  <si>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</si>
  <si>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</si>
  <si>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</si>
  <si>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</si>
  <si>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</si>
  <si>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</si>
  <si>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</si>
  <si>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</si>
  <si>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</si>
  <si>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</si>
  <si>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</si>
  <si>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</si>
  <si>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</si>
  <si>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</si>
  <si>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</si>
  <si>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</si>
  <si>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</si>
  <si>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</si>
  <si>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</si>
  <si>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</si>
  <si>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</si>
  <si>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</si>
  <si>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</si>
  <si>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</si>
  <si>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</si>
  <si>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</si>
  <si>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</si>
  <si>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</si>
  <si>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</si>
  <si>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</si>
  <si>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</si>
  <si>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</si>
  <si>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</si>
  <si>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</si>
  <si>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</si>
  <si>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</si>
  <si>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</si>
  <si>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</si>
  <si>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</si>
  <si>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</si>
  <si>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</si>
  <si>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</si>
  <si>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</si>
  <si>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</si>
  <si>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</si>
  <si>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</si>
  <si>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</si>
  <si>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</si>
  <si>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</si>
  <si>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</si>
  <si>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</si>
  <si>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</si>
  <si>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</si>
  <si>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</si>
  <si>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</si>
  <si>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</si>
  <si>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</si>
  <si>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</si>
  <si>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</si>
  <si>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</si>
  <si>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</si>
  <si>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</si>
  <si>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</si>
  <si>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</si>
  <si>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</si>
  <si>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</si>
  <si>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</si>
  <si>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</si>
  <si>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</si>
  <si>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</si>
  <si>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</si>
  <si>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</si>
  <si>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</si>
  <si>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</si>
  <si>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</si>
  <si>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</si>
  <si>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</si>
  <si>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</si>
  <si>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</si>
  <si>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</si>
  <si>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</si>
  <si>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</si>
  <si>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</si>
  <si>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</si>
  <si>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</si>
  <si>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</si>
  <si>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</si>
  <si>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</si>
  <si>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</si>
  <si>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</si>
  <si>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</si>
  <si>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</si>
  <si>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</si>
  <si>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</si>
  <si>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</si>
  <si>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</si>
  <si>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</si>
  <si>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</si>
  <si>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</si>
  <si>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</si>
  <si>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</si>
  <si>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</si>
  <si>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</si>
  <si>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</si>
  <si>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</si>
  <si>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</si>
  <si>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</si>
  <si>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</si>
  <si>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</si>
  <si>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</si>
  <si>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</si>
  <si>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</si>
  <si>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</si>
  <si>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</si>
  <si>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</si>
  <si>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</si>
  <si>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</si>
  <si>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</si>
  <si>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</si>
  <si>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</si>
  <si>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</si>
  <si>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</si>
  <si>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</si>
  <si>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</si>
  <si>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</si>
  <si>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</si>
  <si>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</si>
  <si>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</si>
  <si>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</si>
  <si>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</si>
  <si>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</si>
  <si>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</si>
  <si>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</si>
  <si>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</si>
  <si>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</si>
  <si>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</si>
  <si>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</si>
  <si>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</si>
  <si>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</si>
  <si>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</si>
  <si>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</si>
  <si>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</si>
  <si>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</si>
  <si>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</si>
  <si>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</si>
  <si>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</si>
  <si>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</si>
  <si>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</si>
  <si>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</si>
  <si>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</si>
  <si>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</si>
  <si>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</si>
  <si>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</si>
  <si>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</si>
  <si>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</si>
  <si>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</si>
  <si>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</si>
  <si>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</si>
  <si>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</si>
  <si>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</si>
  <si>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</si>
  <si>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</si>
  <si>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</si>
  <si>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</si>
  <si>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</si>
  <si>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</si>
  <si>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</si>
  <si>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</si>
  <si>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</si>
  <si>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</si>
  <si>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</si>
  <si>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</si>
  <si>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</si>
  <si>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</si>
  <si>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</si>
  <si>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</si>
  <si>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</si>
  <si>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</si>
  <si>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</si>
  <si>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</si>
  <si>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</si>
  <si>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</si>
  <si>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</si>
  <si>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</si>
  <si>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</si>
  <si>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</si>
  <si>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</si>
  <si>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</si>
  <si>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</si>
  <si>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</si>
  <si>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</si>
  <si>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</si>
  <si>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</si>
  <si>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</si>
  <si>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</si>
  <si>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</si>
  <si>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</si>
  <si>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</si>
  <si>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</si>
  <si>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</si>
  <si>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</si>
  <si>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</si>
  <si>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</si>
  <si>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</si>
  <si>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</si>
  <si>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</si>
  <si>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</si>
  <si>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</si>
  <si>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</si>
  <si>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</si>
  <si>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</si>
  <si>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</si>
  <si>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</si>
  <si>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</si>
  <si>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</si>
  <si>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</si>
  <si>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</si>
  <si>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</si>
  <si>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</si>
  <si>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</si>
  <si>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</si>
  <si>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</si>
  <si>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</si>
  <si>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</si>
  <si>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</si>
  <si>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</si>
  <si>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</si>
  <si>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</si>
  <si>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</si>
  <si>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</si>
  <si>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</si>
  <si>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</si>
  <si>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</si>
  <si>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</si>
  <si>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</si>
  <si>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</si>
  <si>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</si>
  <si>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</si>
  <si>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</si>
  <si>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</si>
  <si>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</si>
  <si>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</si>
  <si>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</si>
  <si>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</si>
  <si>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</si>
  <si>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</si>
  <si>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</si>
  <si>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</si>
  <si>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</si>
  <si>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</si>
  <si>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</si>
  <si>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</si>
  <si>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</si>
  <si>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</si>
  <si>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</si>
  <si>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</si>
  <si>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</si>
  <si>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</si>
  <si>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</si>
  <si>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</si>
  <si>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</si>
  <si>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</si>
  <si>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</si>
  <si>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</si>
  <si>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</si>
  <si>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</si>
  <si>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</si>
  <si>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</si>
  <si>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</si>
  <si>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</si>
  <si>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</si>
  <si>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</si>
  <si>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</si>
  <si>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</si>
  <si>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</si>
  <si>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</si>
  <si>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</si>
  <si>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</si>
  <si>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</si>
  <si>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</si>
  <si>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</si>
  <si>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</si>
  <si>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</si>
  <si>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</si>
  <si>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</si>
  <si>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</si>
  <si>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</si>
  <si>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</si>
  <si>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</si>
  <si>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</si>
  <si>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</si>
  <si>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</si>
  <si>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</si>
  <si>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</si>
  <si>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</si>
  <si>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</si>
  <si>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</si>
  <si>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</si>
  <si>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</si>
  <si>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</si>
  <si>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</si>
  <si>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</si>
  <si>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</si>
  <si>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</si>
  <si>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</si>
  <si>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</si>
  <si>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</si>
  <si>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</si>
  <si>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</si>
  <si>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</si>
  <si>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</si>
  <si>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</si>
  <si>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</si>
  <si>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</si>
  <si>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</si>
  <si>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</si>
  <si>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</si>
  <si>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</si>
  <si>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</si>
  <si>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</si>
  <si>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</si>
  <si>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</si>
  <si>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</si>
  <si>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</si>
  <si>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</si>
  <si>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</si>
  <si>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</si>
  <si>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</si>
  <si>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</si>
  <si>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</si>
  <si>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</si>
  <si>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</si>
  <si>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</si>
  <si>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</si>
  <si>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</si>
  <si>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</si>
  <si>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</si>
  <si>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</si>
  <si>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</si>
  <si>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</si>
  <si>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</si>
  <si>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</si>
  <si>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</si>
  <si>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</si>
  <si>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</si>
  <si>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</si>
  <si>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</si>
  <si>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</si>
  <si>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</si>
  <si>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</si>
  <si>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</si>
  <si>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</si>
  <si>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</si>
  <si>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</si>
  <si>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</si>
  <si>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</si>
  <si>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</si>
  <si>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</si>
  <si>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</si>
  <si>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</si>
  <si>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</si>
  <si>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</si>
  <si>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</si>
  <si>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</si>
  <si>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</si>
  <si>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</si>
  <si>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</si>
  <si>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</si>
  <si>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</si>
  <si>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</si>
  <si>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</si>
  <si>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</si>
  <si>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</si>
  <si>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</si>
  <si>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</si>
  <si>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</si>
  <si>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</si>
  <si>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</si>
  <si>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</si>
  <si>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</si>
  <si>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</si>
  <si>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</si>
  <si>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</si>
  <si>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</si>
  <si>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</si>
  <si>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</si>
  <si>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</si>
  <si>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</si>
  <si>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</si>
  <si>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</si>
  <si>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</si>
  <si>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</si>
  <si>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</si>
  <si>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</si>
  <si>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</si>
  <si>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</si>
  <si>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</si>
  <si>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</si>
  <si>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</si>
  <si>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</si>
  <si>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</si>
  <si>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</si>
  <si>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</si>
  <si>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</si>
  <si>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</si>
  <si>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</si>
  <si>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</si>
  <si>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</si>
  <si>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</si>
  <si>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</si>
  <si>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</si>
  <si>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</si>
  <si>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</si>
  <si>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</si>
  <si>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</si>
  <si>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</si>
  <si>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</si>
  <si>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</si>
  <si>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</si>
  <si>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</si>
  <si>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</si>
  <si>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</si>
  <si>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</si>
  <si>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</si>
  <si>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</si>
  <si>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</si>
  <si>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</si>
  <si>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</si>
  <si>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</si>
  <si>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</si>
  <si>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</si>
  <si>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</si>
  <si>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</si>
  <si>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</si>
  <si>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</si>
  <si>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</si>
  <si>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</si>
  <si>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</si>
  <si>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</si>
  <si>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</si>
  <si>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</si>
  <si>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</si>
  <si>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</si>
  <si>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</si>
  <si>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</si>
  <si>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</si>
  <si>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</si>
  <si>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</si>
  <si>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</si>
  <si>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</si>
  <si>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</si>
  <si>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</si>
  <si>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</si>
  <si>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</si>
  <si>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</si>
  <si>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</si>
  <si>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</si>
  <si>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</si>
  <si>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</si>
  <si>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</si>
  <si>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</si>
  <si>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</si>
  <si>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</si>
  <si>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</si>
  <si>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</si>
  <si>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</si>
  <si>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</si>
  <si>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</si>
  <si>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</si>
  <si>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</si>
  <si>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</si>
  <si>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</si>
  <si>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</si>
  <si>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</si>
  <si>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</si>
  <si>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</si>
  <si>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</si>
  <si>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</si>
  <si>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</si>
  <si>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</si>
  <si>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</si>
  <si>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</si>
  <si>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</si>
  <si>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</si>
  <si>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</si>
  <si>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</si>
  <si>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</si>
  <si>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</si>
  <si>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</si>
  <si>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</si>
  <si>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</si>
  <si>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</si>
  <si>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</si>
  <si>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</si>
  <si>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</si>
  <si>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</si>
  <si>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</si>
  <si>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</si>
  <si>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</si>
  <si>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</si>
  <si>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</si>
  <si>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</si>
  <si>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</si>
  <si>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</si>
  <si>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</si>
  <si>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</si>
  <si>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</si>
  <si>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</si>
  <si>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</si>
  <si>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</si>
  <si>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</si>
  <si>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</si>
  <si>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</si>
  <si>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</si>
  <si>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</si>
  <si>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</si>
  <si>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</si>
  <si>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</si>
  <si>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</si>
  <si>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</si>
  <si>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</si>
  <si>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</si>
  <si>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</si>
  <si>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</si>
  <si>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</si>
  <si>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</si>
  <si>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</si>
  <si>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</si>
  <si>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</si>
  <si>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</si>
  <si>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</si>
  <si>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</si>
  <si>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</si>
  <si>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</si>
  <si>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</si>
  <si>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</si>
  <si>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</si>
  <si>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</si>
  <si>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</si>
  <si>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</si>
  <si>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</si>
  <si>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</si>
  <si>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</si>
  <si>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</si>
  <si>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</si>
  <si>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</si>
  <si>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</si>
  <si>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</si>
  <si>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</si>
  <si>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</si>
  <si>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</si>
  <si>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</si>
  <si>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</si>
  <si>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</si>
  <si>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</si>
  <si>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</si>
  <si>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</si>
  <si>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</si>
  <si>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</si>
  <si>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</si>
  <si>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</si>
  <si>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</si>
  <si>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</si>
  <si>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</si>
  <si>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</si>
  <si>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</si>
  <si>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</si>
  <si>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</si>
  <si>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</si>
  <si>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</si>
  <si>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</si>
  <si>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</si>
  <si>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</si>
  <si>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</si>
  <si>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</si>
  <si>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</si>
  <si>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</si>
  <si>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</si>
  <si>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</si>
  <si>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</si>
  <si>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</si>
  <si>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</si>
  <si>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</si>
  <si>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</si>
  <si>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</si>
  <si>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</si>
  <si>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</si>
  <si>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</si>
  <si>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</si>
  <si>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</si>
  <si>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</si>
  <si>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</si>
  <si>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</si>
  <si>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</si>
  <si>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</si>
  <si>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</si>
  <si>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</si>
  <si>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</si>
  <si>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</si>
  <si>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</si>
  <si>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</si>
  <si>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</si>
  <si>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</si>
  <si>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</si>
  <si>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</si>
  <si>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</si>
  <si>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</si>
  <si>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</si>
  <si>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</si>
  <si>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</si>
  <si>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</si>
  <si>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</si>
  <si>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</si>
  <si>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</si>
  <si>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</si>
  <si>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</si>
  <si>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</si>
  <si>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</si>
  <si>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</si>
  <si>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</si>
  <si>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</si>
  <si>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</si>
  <si>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</si>
  <si>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</si>
  <si>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</si>
  <si>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</si>
  <si>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</si>
  <si>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</si>
  <si>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</si>
  <si>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</si>
  <si>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</si>
  <si>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</si>
  <si>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</si>
  <si>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</si>
  <si>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</si>
  <si>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</si>
  <si>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</si>
  <si>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</si>
  <si>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</si>
  <si>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</si>
  <si>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</si>
  <si>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</si>
  <si>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</si>
  <si>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</si>
  <si>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</si>
  <si>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</si>
  <si>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</si>
  <si>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</si>
  <si>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</si>
  <si>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</si>
  <si>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</si>
  <si>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</si>
  <si>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</si>
  <si>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</si>
  <si>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</si>
  <si>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</si>
  <si>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</si>
  <si>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</si>
  <si>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</si>
  <si>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</si>
  <si>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</si>
  <si>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</si>
  <si>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</si>
  <si>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</si>
  <si>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</si>
  <si>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</si>
  <si>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</si>
  <si>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</si>
  <si>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</si>
  <si>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</si>
  <si>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</si>
  <si>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</si>
  <si>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</si>
  <si>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</si>
  <si>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</si>
  <si>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</si>
  <si>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</si>
  <si>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</si>
  <si>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</si>
  <si>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</si>
  <si>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</si>
  <si>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</si>
  <si>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</si>
  <si>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</si>
  <si>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</si>
  <si>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</si>
  <si>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</si>
  <si>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</si>
  <si>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</si>
  <si>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</si>
  <si>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</si>
  <si>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</si>
  <si>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</si>
  <si>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</si>
  <si>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</si>
  <si>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</si>
  <si>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</si>
  <si>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</si>
  <si>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</si>
  <si>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</si>
  <si>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</si>
  <si>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</si>
  <si>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</si>
  <si>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</si>
  <si>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</si>
  <si>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</si>
  <si>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</si>
  <si>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</si>
  <si>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</si>
  <si>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</si>
  <si>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</si>
  <si>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</si>
  <si>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</si>
  <si>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</si>
  <si>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</si>
  <si>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</si>
  <si>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</si>
  <si>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</si>
  <si>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</si>
  <si>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</si>
  <si>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</si>
  <si>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</si>
  <si>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</si>
  <si>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</si>
  <si>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</si>
  <si>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</si>
  <si>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</si>
  <si>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</si>
  <si>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</si>
  <si>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</si>
  <si>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</si>
  <si>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</si>
  <si>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</si>
  <si>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</si>
  <si>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</si>
  <si>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</si>
  <si>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</si>
  <si>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</si>
  <si>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</si>
  <si>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</si>
  <si>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</si>
  <si>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</si>
  <si>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</si>
  <si>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</si>
  <si>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</si>
  <si>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</si>
  <si>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</si>
  <si>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</si>
  <si>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</si>
  <si>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</si>
  <si>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</si>
  <si>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</si>
  <si>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</si>
  <si>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</si>
  <si>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</si>
  <si>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</si>
  <si>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</si>
  <si>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</si>
  <si>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</si>
  <si>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</si>
  <si>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</si>
  <si>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</si>
  <si>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</si>
  <si>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</si>
  <si>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</si>
  <si>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</si>
  <si>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</si>
  <si>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</si>
  <si>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</si>
  <si>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</si>
  <si>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</si>
  <si>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</si>
  <si>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</si>
  <si>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</si>
  <si>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</si>
  <si>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</si>
  <si>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</si>
  <si>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</si>
  <si>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</si>
  <si>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</si>
  <si>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</si>
  <si>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</si>
  <si>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</si>
  <si>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</si>
  <si>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</si>
  <si>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</si>
  <si>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</si>
  <si>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</si>
  <si>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</si>
  <si>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</si>
  <si>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</si>
  <si>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</si>
  <si>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</si>
  <si>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</si>
  <si>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</si>
  <si>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</si>
  <si>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</si>
  <si>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</si>
  <si>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</si>
  <si>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</si>
  <si>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</si>
  <si>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</si>
  <si>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</si>
  <si>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</si>
  <si>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</si>
  <si>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</si>
  <si>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</si>
  <si>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</si>
  <si>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</si>
  <si>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</si>
  <si>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</si>
  <si>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</si>
  <si>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</si>
  <si>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</si>
  <si>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</si>
  <si>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</si>
  <si>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</si>
  <si>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</si>
  <si>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</si>
  <si>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</si>
  <si>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</si>
  <si>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</si>
  <si>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</si>
  <si>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</si>
  <si>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</si>
  <si>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</si>
  <si>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</si>
  <si>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</si>
  <si>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</si>
  <si>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</si>
  <si>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</si>
  <si>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</si>
  <si>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</si>
  <si>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</si>
  <si>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</si>
  <si>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</si>
  <si>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</si>
  <si>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</si>
  <si>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</si>
  <si>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</si>
  <si>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</si>
  <si>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</si>
  <si>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</si>
  <si>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</si>
  <si>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</si>
  <si>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</si>
  <si>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</si>
  <si>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</si>
  <si>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</si>
  <si>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</si>
  <si>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</si>
  <si>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</si>
  <si>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</si>
  <si>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</si>
  <si>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</si>
  <si>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</si>
  <si>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</si>
  <si>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</si>
  <si>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</si>
  <si>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</si>
  <si>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</si>
  <si>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</si>
  <si>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</si>
  <si>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</si>
  <si>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</si>
  <si>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</si>
  <si>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</si>
  <si>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</si>
  <si>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</si>
  <si>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</si>
  <si>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</si>
  <si>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</si>
  <si>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</si>
  <si>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</si>
  <si>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</si>
  <si>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</si>
  <si>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</si>
  <si>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</si>
  <si>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</si>
  <si>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</si>
  <si>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</si>
  <si>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</si>
  <si>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</si>
  <si>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</si>
  <si>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</si>
  <si>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</si>
  <si>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</si>
  <si>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</si>
  <si>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</si>
  <si>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</si>
  <si>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</si>
  <si>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</si>
  <si>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</si>
  <si>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</si>
  <si>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</si>
  <si>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</si>
  <si>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</si>
  <si>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</si>
  <si>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</si>
  <si>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</si>
  <si>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</si>
  <si>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</si>
  <si>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</si>
  <si>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</si>
  <si>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</si>
  <si>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</si>
  <si>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</si>
  <si>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</si>
  <si>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</si>
  <si>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</si>
  <si>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</si>
  <si>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</si>
  <si>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</si>
  <si>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</si>
  <si>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</si>
  <si>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</si>
  <si>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</si>
  <si>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</si>
  <si>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</si>
  <si>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</si>
  <si>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</si>
  <si>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</si>
  <si>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</si>
  <si>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</si>
  <si>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</si>
  <si>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</si>
  <si>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</si>
  <si>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</si>
  <si>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</si>
  <si>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</si>
  <si>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</si>
  <si>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</si>
  <si>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</si>
  <si>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</si>
  <si>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</si>
  <si>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</si>
  <si>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</si>
  <si>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</si>
  <si>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</si>
  <si>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</si>
  <si>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</si>
  <si>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</si>
  <si>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</si>
  <si>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</si>
  <si>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</si>
  <si>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</si>
  <si>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</si>
  <si>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</si>
  <si>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</si>
  <si>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</si>
  <si>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</si>
  <si>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</si>
  <si>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</si>
  <si>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</si>
  <si>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</si>
  <si>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</si>
  <si>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</si>
  <si>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</si>
  <si>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</si>
  <si>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</si>
  <si>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</si>
  <si>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</si>
  <si>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</si>
  <si>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</si>
  <si>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</si>
  <si>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</si>
  <si>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</si>
  <si>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</si>
  <si>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</si>
  <si>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</si>
  <si>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</si>
  <si>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</si>
  <si>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</si>
  <si>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</si>
  <si>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</si>
  <si>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</si>
  <si>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</si>
  <si>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</si>
  <si>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</si>
  <si>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</si>
  <si>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</si>
  <si>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</si>
  <si>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</si>
  <si>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</si>
  <si>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</si>
  <si>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</si>
  <si>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</si>
  <si>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</si>
  <si>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</si>
  <si>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</si>
  <si>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</si>
  <si>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</si>
  <si>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</si>
  <si>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</si>
  <si>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</si>
  <si>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</si>
  <si>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</si>
  <si>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</si>
  <si>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</si>
  <si>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</si>
  <si>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</si>
  <si>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</si>
  <si>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</si>
  <si>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</si>
  <si>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</si>
  <si>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</si>
  <si>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</si>
  <si>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</si>
  <si>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</si>
  <si>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</si>
  <si>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</si>
  <si>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</si>
  <si>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</si>
  <si>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</si>
  <si>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</si>
  <si>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</si>
  <si>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</si>
  <si>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</si>
  <si>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</si>
  <si>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</si>
  <si>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</si>
  <si>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</si>
  <si>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</si>
  <si>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</si>
  <si>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</si>
  <si>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</si>
  <si>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</si>
  <si>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</si>
  <si>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</si>
  <si>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</si>
  <si>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</si>
  <si>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</si>
  <si>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</si>
  <si>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</si>
  <si>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</si>
  <si>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</si>
  <si>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</si>
  <si>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</si>
  <si>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</si>
  <si>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</si>
  <si>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</si>
  <si>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</si>
  <si>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</si>
  <si>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</si>
  <si>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</si>
  <si>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</si>
  <si>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</si>
  <si>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</si>
  <si>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</si>
  <si>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</si>
  <si>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</si>
  <si>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</si>
  <si>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</si>
  <si>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</si>
  <si>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</si>
  <si>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</si>
  <si>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</si>
  <si>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</si>
  <si>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</si>
  <si>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</si>
  <si>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</si>
  <si>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</si>
  <si>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</si>
  <si>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</si>
  <si>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</si>
  <si>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</si>
  <si>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</si>
  <si>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</si>
  <si>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</si>
  <si>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</si>
  <si>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</si>
  <si>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</si>
  <si>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</si>
  <si>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</si>
  <si>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</si>
  <si>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</si>
  <si>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</si>
  <si>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</si>
  <si>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</si>
  <si>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</si>
  <si>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</si>
  <si>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</si>
  <si>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</si>
  <si>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</si>
  <si>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</si>
  <si>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</si>
  <si>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</si>
  <si>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</si>
  <si>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</si>
  <si>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</si>
  <si>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</si>
  <si>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</si>
  <si>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</si>
  <si>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</si>
  <si>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</si>
  <si>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</si>
  <si>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</si>
  <si>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</si>
  <si>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</si>
  <si>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</si>
  <si>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</si>
  <si>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</si>
  <si>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</si>
  <si>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</si>
  <si>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</si>
  <si>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</si>
  <si>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</si>
  <si>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</si>
  <si>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</si>
  <si>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</si>
  <si>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</si>
  <si>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</si>
  <si>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</si>
  <si>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</si>
  <si>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</si>
  <si>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</si>
  <si>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</si>
  <si>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</si>
  <si>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</si>
  <si>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</si>
  <si>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</si>
  <si>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</si>
  <si>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</si>
  <si>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</si>
  <si>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</si>
  <si>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</si>
  <si>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</si>
  <si>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</si>
  <si>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</si>
  <si>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</si>
  <si>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</si>
  <si>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</si>
  <si>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</si>
  <si>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</si>
  <si>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</si>
  <si>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</si>
  <si>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</si>
  <si>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</si>
  <si>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</si>
  <si>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</si>
  <si>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</si>
  <si>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</si>
  <si>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</si>
  <si>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</si>
  <si>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</si>
  <si>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</si>
  <si>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</si>
  <si>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</si>
  <si>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</si>
  <si>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</si>
  <si>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</si>
  <si>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</si>
  <si>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</si>
  <si>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</si>
  <si>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</si>
  <si>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</si>
  <si>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</si>
  <si>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</si>
  <si>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</si>
  <si>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</si>
  <si>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</si>
  <si>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</si>
  <si>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</si>
  <si>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</si>
  <si>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</si>
  <si>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</si>
  <si>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</si>
  <si>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</si>
  <si>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</si>
  <si>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</si>
  <si>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</si>
  <si>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</si>
  <si>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</si>
  <si>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</si>
  <si>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</si>
  <si>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</si>
  <si>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</si>
  <si>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</si>
  <si>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</si>
  <si>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</si>
  <si>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</si>
  <si>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</si>
  <si>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</si>
  <si>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</si>
  <si>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</si>
  <si>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</si>
  <si>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</si>
  <si>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</si>
  <si>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</si>
  <si>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</si>
  <si>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</si>
  <si>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</si>
  <si>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</si>
  <si>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</si>
  <si>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</si>
  <si>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</si>
  <si>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</si>
  <si>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</si>
  <si>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</si>
  <si>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</si>
  <si>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</si>
  <si>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</si>
  <si>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</si>
  <si>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</si>
  <si>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</si>
  <si>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</si>
  <si>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</si>
  <si>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</si>
  <si>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</si>
  <si>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</si>
  <si>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</si>
  <si>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</si>
  <si>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</si>
  <si>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</si>
  <si>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</si>
  <si>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</si>
  <si>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</si>
  <si>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</si>
  <si>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</si>
  <si>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</si>
  <si>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</si>
  <si>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</si>
  <si>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</si>
  <si>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</si>
  <si>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</si>
  <si>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</si>
  <si>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</si>
  <si>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</si>
  <si>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</si>
  <si>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</si>
  <si>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</si>
  <si>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</si>
  <si>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</si>
  <si>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</si>
  <si>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</si>
  <si>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</si>
  <si>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</si>
  <si>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</si>
  <si>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</si>
  <si>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</si>
  <si>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</si>
  <si>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</si>
  <si>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</si>
  <si>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</si>
  <si>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</si>
  <si>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</si>
  <si>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</si>
  <si>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</si>
  <si>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</si>
  <si>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</si>
  <si>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</si>
  <si>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</si>
  <si>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</si>
  <si>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</si>
  <si>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</si>
  <si>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</si>
  <si>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</si>
  <si>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</si>
  <si>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</si>
  <si>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</si>
  <si>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</si>
  <si>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</si>
  <si>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</si>
  <si>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</si>
  <si>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</si>
  <si>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</si>
  <si>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</si>
  <si>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</si>
  <si>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</si>
  <si>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</si>
  <si>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</si>
  <si>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</si>
  <si>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</si>
  <si>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</si>
  <si>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</si>
  <si>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</si>
  <si>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</si>
  <si>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</si>
  <si>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</si>
  <si>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</si>
  <si>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</si>
  <si>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</si>
  <si>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</si>
  <si>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</si>
  <si>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</si>
  <si>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</si>
  <si>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</si>
  <si>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</si>
  <si>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</si>
  <si>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</si>
  <si>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</si>
  <si>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</si>
  <si>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</si>
  <si>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</si>
  <si>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</si>
  <si>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</si>
  <si>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</si>
  <si>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</si>
  <si>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</si>
  <si>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</si>
  <si>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</si>
  <si>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</si>
  <si>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</si>
  <si>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</si>
  <si>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</si>
  <si>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</si>
  <si>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</si>
  <si>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</si>
  <si>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</si>
  <si>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</si>
  <si>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</si>
  <si>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</si>
  <si>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</si>
  <si>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</si>
  <si>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</si>
  <si>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</si>
  <si>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</si>
  <si>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</si>
  <si>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</si>
  <si>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</si>
  <si>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</si>
  <si>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</si>
  <si>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</si>
  <si>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</si>
  <si>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</si>
  <si>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</si>
  <si>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</si>
  <si>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</si>
  <si>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</si>
  <si>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</si>
  <si>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</si>
  <si>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</si>
  <si>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</si>
  <si>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</si>
  <si>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</si>
  <si>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</si>
  <si>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</si>
  <si>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</si>
  <si>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</si>
  <si>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</si>
  <si>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</si>
  <si>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</si>
  <si>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</si>
  <si>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</si>
  <si>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</si>
  <si>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</si>
  <si>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</si>
  <si>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</si>
  <si>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</si>
  <si>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</si>
  <si>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</si>
  <si>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</si>
  <si>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</si>
  <si>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</si>
  <si>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</si>
  <si>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</si>
  <si>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</si>
  <si>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</si>
  <si>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</si>
  <si>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</si>
  <si>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</si>
  <si>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</si>
  <si>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</si>
  <si>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</si>
  <si>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</si>
  <si>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</si>
  <si>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</si>
  <si>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</si>
  <si>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</si>
  <si>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</si>
  <si>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</si>
  <si>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</si>
  <si>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</si>
  <si>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</si>
  <si>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</si>
  <si>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</si>
  <si>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</si>
  <si>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</si>
  <si>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</si>
  <si>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</si>
  <si>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</si>
  <si>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</si>
  <si>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</si>
  <si>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</si>
  <si>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</si>
  <si>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</si>
  <si>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</si>
  <si>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</si>
  <si>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</si>
  <si>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</si>
  <si>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</si>
  <si>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</si>
  <si>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</si>
  <si>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</si>
  <si>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</si>
  <si>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</si>
  <si>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</si>
  <si>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</si>
  <si>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</si>
  <si>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</si>
  <si>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</si>
  <si>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</si>
  <si>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</si>
  <si>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</si>
  <si>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</si>
  <si>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</si>
  <si>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</si>
  <si>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</si>
  <si>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</si>
  <si>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</si>
  <si>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</si>
  <si>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</si>
  <si>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</si>
  <si>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</si>
  <si>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</si>
  <si>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</si>
  <si>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</si>
  <si>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</si>
  <si>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</si>
  <si>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</si>
  <si>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</si>
  <si>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</si>
  <si>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</si>
  <si>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</si>
  <si>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</si>
  <si>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</si>
  <si>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</si>
  <si>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</si>
  <si>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</si>
  <si>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</si>
  <si>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</si>
  <si>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</si>
  <si>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</si>
  <si>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</si>
  <si>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</si>
  <si>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</si>
  <si>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</si>
  <si>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</si>
  <si>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</si>
  <si>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</si>
  <si>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</si>
  <si>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</si>
  <si>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</si>
  <si>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</si>
  <si>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</si>
  <si>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</si>
  <si>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</si>
  <si>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</si>
  <si>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</si>
  <si>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</si>
  <si>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</si>
  <si>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</si>
  <si>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</si>
  <si>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</si>
  <si>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</si>
  <si>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</si>
  <si>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</si>
  <si>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</si>
  <si>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</si>
  <si>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</si>
  <si>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</si>
  <si>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</si>
  <si>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</si>
  <si>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</si>
  <si>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</si>
  <si>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</si>
  <si>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</si>
  <si>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</si>
  <si>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</si>
  <si>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</si>
  <si>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</si>
  <si>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</si>
  <si>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</si>
  <si>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</si>
  <si>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</si>
  <si>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</si>
  <si>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</si>
  <si>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</si>
  <si>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</si>
  <si>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</si>
  <si>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</si>
  <si>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</si>
  <si>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</si>
  <si>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</si>
  <si>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</si>
  <si>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</si>
  <si>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</si>
  <si>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</si>
  <si>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</si>
  <si>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</si>
  <si>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</si>
  <si>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</si>
  <si>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</si>
  <si>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</si>
  <si>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</si>
  <si>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</si>
  <si>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</si>
  <si>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</si>
  <si>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</si>
  <si>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</si>
  <si>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</si>
  <si>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</si>
  <si>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</si>
  <si>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</si>
  <si>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</si>
  <si>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</si>
  <si>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</si>
  <si>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</si>
  <si>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</si>
  <si>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</si>
  <si>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</si>
  <si>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</si>
  <si>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</si>
  <si>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</si>
  <si>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</si>
  <si>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</si>
  <si>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</si>
  <si>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</si>
  <si>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</si>
  <si>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</si>
  <si>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</si>
  <si>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</si>
  <si>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</si>
  <si>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</si>
  <si>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</si>
  <si>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</si>
  <si>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</si>
  <si>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</si>
  <si>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</si>
  <si>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</si>
  <si>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</si>
  <si>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</si>
  <si>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</si>
  <si>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</si>
  <si>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</si>
  <si>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</si>
  <si>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</si>
  <si>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</si>
  <si>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</si>
  <si>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</si>
  <si>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</si>
  <si>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</si>
  <si>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</si>
  <si>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</si>
  <si>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</si>
  <si>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</si>
  <si>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</si>
  <si>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</si>
  <si>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</si>
  <si>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</si>
  <si>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</si>
  <si>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</si>
  <si>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</si>
  <si>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</si>
  <si>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</si>
  <si>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</si>
  <si>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</si>
  <si>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</si>
  <si>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</si>
  <si>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</si>
  <si>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</si>
  <si>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</si>
  <si>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</si>
  <si>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</si>
  <si>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</si>
  <si>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</si>
  <si>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</si>
  <si>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</si>
  <si>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</si>
  <si>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</si>
  <si>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</si>
  <si>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</si>
  <si>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</si>
  <si>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</si>
  <si>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</si>
  <si>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</si>
  <si>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</si>
  <si>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</si>
  <si>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</si>
  <si>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</si>
  <si>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</si>
  <si>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</si>
  <si>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</si>
  <si>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</si>
  <si>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</si>
  <si>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</si>
  <si>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</si>
  <si>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</si>
  <si>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</si>
  <si>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</si>
  <si>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</si>
  <si>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</si>
  <si>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</si>
  <si>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</si>
  <si>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</si>
  <si>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</si>
  <si>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</si>
  <si>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</si>
  <si>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</si>
  <si>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</si>
  <si>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</si>
  <si>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</si>
  <si>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</si>
  <si>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</si>
  <si>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</si>
  <si>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</si>
  <si>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</si>
  <si>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</si>
  <si>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</si>
  <si>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</si>
  <si>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</si>
  <si>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</si>
  <si>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</si>
  <si>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</si>
  <si>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</si>
  <si>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</si>
  <si>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</si>
  <si>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</si>
  <si>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</si>
  <si>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</si>
  <si>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</si>
  <si>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</si>
  <si>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</si>
  <si>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</si>
  <si>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</si>
  <si>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</si>
  <si>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</si>
  <si>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</si>
  <si>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</si>
  <si>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</si>
  <si>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</si>
  <si>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</si>
  <si>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</si>
  <si>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</si>
  <si>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</si>
  <si>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</si>
  <si>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</si>
  <si>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</si>
  <si>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</si>
  <si>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</si>
  <si>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</si>
  <si>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</si>
  <si>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</si>
  <si>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</si>
  <si>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</si>
  <si>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</si>
  <si>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</si>
  <si>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</si>
  <si>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</si>
  <si>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</si>
  <si>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</si>
  <si>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</si>
  <si>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</si>
  <si>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</si>
  <si>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</si>
  <si>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</si>
  <si>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</si>
  <si>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</si>
  <si>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</si>
  <si>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</si>
  <si>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</si>
  <si>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</si>
  <si>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</si>
  <si>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</si>
  <si>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</si>
  <si>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</si>
  <si>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</si>
  <si>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</si>
  <si>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</si>
  <si>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</si>
  <si>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</si>
  <si>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</si>
  <si>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</si>
  <si>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</si>
  <si>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</si>
  <si>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</si>
  <si>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</si>
  <si>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</si>
  <si>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</si>
  <si>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</si>
  <si>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</si>
  <si>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</si>
  <si>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</si>
  <si>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</si>
  <si>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</si>
  <si>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</si>
  <si>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</si>
  <si>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</si>
  <si>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</si>
  <si>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</si>
  <si>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</si>
  <si>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</si>
  <si>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</si>
  <si>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</si>
  <si>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</si>
  <si>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</si>
  <si>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</si>
  <si>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</si>
  <si>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</si>
  <si>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</si>
  <si>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</si>
  <si>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</si>
  <si>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</si>
  <si>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</si>
  <si>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</si>
  <si>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</si>
  <si>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</si>
  <si>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</si>
  <si>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</si>
  <si>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</si>
  <si>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</si>
  <si>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</si>
  <si>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</si>
  <si>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</si>
  <si>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</si>
  <si>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</si>
  <si>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</si>
  <si>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</si>
  <si>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</si>
  <si>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</si>
  <si>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</si>
  <si>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</si>
  <si>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</si>
  <si>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</si>
  <si>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</si>
  <si>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</si>
  <si>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</si>
  <si>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</si>
  <si>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</si>
  <si>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</si>
  <si>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</si>
  <si>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</si>
  <si>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</si>
  <si>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</si>
  <si>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</si>
  <si>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</si>
  <si>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</si>
  <si>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</si>
  <si>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</si>
  <si>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</si>
  <si>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</si>
  <si>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</si>
  <si>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</si>
  <si>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</si>
  <si>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</si>
  <si>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</si>
  <si>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</si>
  <si>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</si>
  <si>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</si>
  <si>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</si>
  <si>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</si>
  <si>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</si>
  <si>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</si>
  <si>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</si>
  <si>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</si>
  <si>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</si>
  <si>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</si>
  <si>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</si>
  <si>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</si>
  <si>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</si>
  <si>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</si>
  <si>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</si>
  <si>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</si>
  <si>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</si>
  <si>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</si>
  <si>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</si>
  <si>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</si>
  <si>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</si>
  <si>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</si>
  <si>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</si>
  <si>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</si>
  <si>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</si>
  <si>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</si>
  <si>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</si>
  <si>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</si>
  <si>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</si>
  <si>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</si>
  <si>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</si>
  <si>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</si>
  <si>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</si>
  <si>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</si>
  <si>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</si>
  <si>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</si>
  <si>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</si>
  <si>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</si>
  <si>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</si>
  <si>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</si>
  <si>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</si>
  <si>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</si>
  <si>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</si>
  <si>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</si>
  <si>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</si>
  <si>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</si>
  <si>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</si>
  <si>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</si>
  <si>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</si>
  <si>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</si>
  <si>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</si>
  <si>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</si>
  <si>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</si>
  <si>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</si>
  <si>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</si>
  <si>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</si>
  <si>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</si>
  <si>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</si>
  <si>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</si>
  <si>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</si>
  <si>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</si>
  <si>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</si>
  <si>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</si>
  <si>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</si>
  <si>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</si>
  <si>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</si>
  <si>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</si>
  <si>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</si>
  <si>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</si>
  <si>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</si>
  <si>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</si>
  <si>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</si>
  <si>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</si>
  <si>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</si>
  <si>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</si>
  <si>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</si>
  <si>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</si>
  <si>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</si>
  <si>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</si>
  <si>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</si>
  <si>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</si>
  <si>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</si>
  <si>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</si>
  <si>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</si>
  <si>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</si>
  <si>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</si>
  <si>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</si>
  <si>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</si>
  <si>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</si>
  <si>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</si>
  <si>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</si>
  <si>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</si>
  <si>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</si>
  <si>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</si>
  <si>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</si>
  <si>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</si>
  <si>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</si>
  <si>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</si>
  <si>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</si>
  <si>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</si>
  <si>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</si>
  <si>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</si>
  <si>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</si>
  <si>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</si>
  <si>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</si>
  <si>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</si>
  <si>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</si>
  <si>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</si>
  <si>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</si>
  <si>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</si>
  <si>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</si>
  <si>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</si>
  <si>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</si>
  <si>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</si>
  <si>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</si>
  <si>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</si>
  <si>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</si>
  <si>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</si>
  <si>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</si>
  <si>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</si>
  <si>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</si>
  <si>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</si>
  <si>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</si>
  <si>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</si>
  <si>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</si>
  <si>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</si>
  <si>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</si>
  <si>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</si>
  <si>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</si>
  <si>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</si>
  <si>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</si>
  <si>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</si>
  <si>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</si>
  <si>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</si>
  <si>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</si>
  <si>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</si>
  <si>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</si>
  <si>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</si>
  <si>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</si>
  <si>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</si>
  <si>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</si>
  <si>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</si>
  <si>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</si>
  <si>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</si>
  <si>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</si>
  <si>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</si>
  <si>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</si>
  <si>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</si>
  <si>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</si>
  <si>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</si>
  <si>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</si>
  <si>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</si>
  <si>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</si>
  <si>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</si>
  <si>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</si>
  <si>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</si>
  <si>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</si>
  <si>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</si>
  <si>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</si>
  <si>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</si>
  <si>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</si>
  <si>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</si>
  <si>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</si>
  <si>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</si>
  <si>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</si>
  <si>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</si>
  <si>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</si>
  <si>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</si>
  <si>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</si>
  <si>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</si>
  <si>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</si>
  <si>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</si>
  <si>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</si>
  <si>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</si>
  <si>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</si>
  <si>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</si>
  <si>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</si>
  <si>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</si>
  <si>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</si>
  <si>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</si>
  <si>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</si>
  <si>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</si>
  <si>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</si>
  <si>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</si>
  <si>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</si>
  <si>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</si>
  <si>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</si>
  <si>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</si>
  <si>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</si>
  <si>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</si>
  <si>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</si>
  <si>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</si>
  <si>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</si>
  <si>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</si>
  <si>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</si>
  <si>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</si>
  <si>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</si>
  <si>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</si>
  <si>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</si>
  <si>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</si>
  <si>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</si>
  <si>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</si>
  <si>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</si>
  <si>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</si>
  <si>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</si>
  <si>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</si>
  <si>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</si>
  <si>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</si>
  <si>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</si>
  <si>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</si>
  <si>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</si>
  <si>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</si>
  <si>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</si>
  <si>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</si>
  <si>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</si>
  <si>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</si>
  <si>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</si>
  <si>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</si>
  <si>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</si>
  <si>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</si>
  <si>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</si>
  <si>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</si>
  <si>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</si>
  <si>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</si>
  <si>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</si>
  <si>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</si>
  <si>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</si>
  <si>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</si>
  <si>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</si>
  <si>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</si>
  <si>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</si>
  <si>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</si>
  <si>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</si>
  <si>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</si>
  <si>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</si>
  <si>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</si>
  <si>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</si>
  <si>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</si>
  <si>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</si>
  <si>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</si>
  <si>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</si>
  <si>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</si>
  <si>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</si>
  <si>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</si>
  <si>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</si>
  <si>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</si>
  <si>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</si>
  <si>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</si>
  <si>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</si>
  <si>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</si>
  <si>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</si>
  <si>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</si>
  <si>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</si>
  <si>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</si>
  <si>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</si>
  <si>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</si>
  <si>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</si>
  <si>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</si>
  <si>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</si>
  <si>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</si>
  <si>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</si>
  <si>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</si>
  <si>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</si>
  <si>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</si>
  <si>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</si>
  <si>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</si>
  <si>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</si>
  <si>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</si>
  <si>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</si>
  <si>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</si>
  <si>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</si>
  <si>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</si>
  <si>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</si>
  <si>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</si>
  <si>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</si>
  <si>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</si>
  <si>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</si>
  <si>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</si>
  <si>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</si>
  <si>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</si>
  <si>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</si>
  <si>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</si>
  <si>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</si>
  <si>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</si>
  <si>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</si>
  <si>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</si>
  <si>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</si>
  <si>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</si>
  <si>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</si>
  <si>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</si>
  <si>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</si>
  <si>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</si>
  <si>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</si>
  <si>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</si>
  <si>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</si>
  <si>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</si>
  <si>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</si>
  <si>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</si>
  <si>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</si>
  <si>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</si>
  <si>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</si>
  <si>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</si>
  <si>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</si>
  <si>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</si>
  <si>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</si>
  <si>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</si>
  <si>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</si>
  <si>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</si>
  <si>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</si>
  <si>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</si>
  <si>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</si>
  <si>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</si>
  <si>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</si>
  <si>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</si>
  <si>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</si>
  <si>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</si>
  <si>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</si>
  <si>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</si>
  <si>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</si>
  <si>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</si>
  <si>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</si>
  <si>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</si>
  <si>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</si>
  <si>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</si>
  <si>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</si>
  <si>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</si>
  <si>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</si>
  <si>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</si>
  <si>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</si>
  <si>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</si>
  <si>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</si>
  <si>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</si>
  <si>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</si>
  <si>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</si>
  <si>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</si>
  <si>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</si>
  <si>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</si>
  <si>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</si>
  <si>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</si>
  <si>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</si>
  <si>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</si>
  <si>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</si>
  <si>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</si>
  <si>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</si>
  <si>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</si>
  <si>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</si>
  <si>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</si>
  <si>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</si>
  <si>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</si>
  <si>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</si>
  <si>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</si>
  <si>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</si>
  <si>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</si>
  <si>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</si>
  <si>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</si>
  <si>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</si>
  <si>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</si>
  <si>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</si>
  <si>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</si>
  <si>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</si>
  <si>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</si>
  <si>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</si>
  <si>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</si>
  <si>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</si>
  <si>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</si>
  <si>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</si>
  <si>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</si>
  <si>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</si>
  <si>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</si>
  <si>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</si>
  <si>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</si>
  <si>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</si>
  <si>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</si>
  <si>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</si>
  <si>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</si>
  <si>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</si>
  <si>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</si>
  <si>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</si>
  <si>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</si>
  <si>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</si>
  <si>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</si>
  <si>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</si>
  <si>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</si>
  <si>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</si>
  <si>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</si>
  <si>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</si>
  <si>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</si>
  <si>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</si>
  <si>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</si>
  <si>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</si>
  <si>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</si>
  <si>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</si>
  <si>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</si>
  <si>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</si>
  <si>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</si>
  <si>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</si>
  <si>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</si>
  <si>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</si>
  <si>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</si>
  <si>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</si>
  <si>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</si>
  <si>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</si>
  <si>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</si>
  <si>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</si>
  <si>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</si>
  <si>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</si>
  <si>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</si>
  <si>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</si>
  <si>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</si>
  <si>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</si>
  <si>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</si>
  <si>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</si>
  <si>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</si>
  <si>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</si>
  <si>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</si>
  <si>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</si>
  <si>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</si>
  <si>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</si>
  <si>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</si>
  <si>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</si>
  <si>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</si>
  <si>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</si>
  <si>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</si>
  <si>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</si>
  <si>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</si>
  <si>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</si>
  <si>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</si>
  <si>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</si>
  <si>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</si>
  <si>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</si>
  <si>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</si>
  <si>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</si>
  <si>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</si>
  <si>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</si>
  <si>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</si>
  <si>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</si>
  <si>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</si>
  <si>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</si>
  <si>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</si>
  <si>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</si>
  <si>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</si>
  <si>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</si>
  <si>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</si>
  <si>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</si>
  <si>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</si>
  <si>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</si>
  <si>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</si>
  <si>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</si>
  <si>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</si>
  <si>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</si>
  <si>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</si>
  <si>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</si>
  <si>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</si>
  <si>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</si>
  <si>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</si>
  <si>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</si>
  <si>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</si>
  <si>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</si>
  <si>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</si>
  <si>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</si>
  <si>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</si>
  <si>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</si>
  <si>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</si>
  <si>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</si>
  <si>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</si>
  <si>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</si>
  <si>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</si>
  <si>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</si>
  <si>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</si>
  <si>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</si>
  <si>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</si>
  <si>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</si>
  <si>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</si>
  <si>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</si>
  <si>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</si>
  <si>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</si>
  <si>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</si>
  <si>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</si>
  <si>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</si>
  <si>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</si>
  <si>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</si>
  <si>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</si>
  <si>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</si>
  <si>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</si>
  <si>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</si>
  <si>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</si>
  <si>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</si>
  <si>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</si>
  <si>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</si>
  <si>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</si>
  <si>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</si>
  <si>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</si>
  <si>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</si>
  <si>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</si>
  <si>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</si>
  <si>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</si>
  <si>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</si>
  <si>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</si>
  <si>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</si>
  <si>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</si>
  <si>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</si>
  <si>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</si>
  <si>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</si>
  <si>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</si>
  <si>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</si>
  <si>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</si>
  <si>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</si>
  <si>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</si>
  <si>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</si>
  <si>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</si>
  <si>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</si>
  <si>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</si>
  <si>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</si>
  <si>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</si>
  <si>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</si>
  <si>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</si>
  <si>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</si>
  <si>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</si>
  <si>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</si>
  <si>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</si>
  <si>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</si>
  <si>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</si>
  <si>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</si>
  <si>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</si>
  <si>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</si>
  <si>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</si>
  <si>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</si>
  <si>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</si>
  <si>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</si>
  <si>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</si>
  <si>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</si>
  <si>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</si>
  <si>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</si>
  <si>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</si>
  <si>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</si>
  <si>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</si>
  <si>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</si>
  <si>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</si>
  <si>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</si>
  <si>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</si>
  <si>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</si>
  <si>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</si>
  <si>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</si>
  <si>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</si>
  <si>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</si>
  <si>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</si>
  <si>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</si>
  <si>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</si>
  <si>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</si>
  <si>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</si>
  <si>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</si>
  <si>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</si>
  <si>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</si>
  <si>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</si>
  <si>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</si>
  <si>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</si>
  <si>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</si>
  <si>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</si>
  <si>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</si>
  <si>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</si>
  <si>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</si>
  <si>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</si>
  <si>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</si>
  <si>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</si>
  <si>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</si>
  <si>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</si>
  <si>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</si>
  <si>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</si>
  <si>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</si>
  <si>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</si>
  <si>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</si>
  <si>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</si>
  <si>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</si>
  <si>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</si>
  <si>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</si>
  <si>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</si>
  <si>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</si>
  <si>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</si>
  <si>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</si>
  <si>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</si>
  <si>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</si>
  <si>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</si>
  <si>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</si>
  <si>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</si>
  <si>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</si>
  <si>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</si>
  <si>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</si>
  <si>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</si>
  <si>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</si>
  <si>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</si>
  <si>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</si>
  <si>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</si>
  <si>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</si>
  <si>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</si>
  <si>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</si>
  <si>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</si>
  <si>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</si>
  <si>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</si>
  <si>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</si>
  <si>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</si>
  <si>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</si>
  <si>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</si>
  <si>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</si>
  <si>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</si>
  <si>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</si>
  <si>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</si>
  <si>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</si>
  <si>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</si>
  <si>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</si>
  <si>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</si>
  <si>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</si>
  <si>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</si>
  <si>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</si>
  <si>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</si>
  <si>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</si>
  <si>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</si>
  <si>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</si>
  <si>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</si>
  <si>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</si>
  <si>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</si>
  <si>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</si>
  <si>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</si>
  <si>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</si>
  <si>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</si>
  <si>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</si>
  <si>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</si>
  <si>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</si>
  <si>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</si>
  <si>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</si>
  <si>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</si>
  <si>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</si>
  <si>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</si>
  <si>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</si>
  <si>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</si>
  <si>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</si>
  <si>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</si>
  <si>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</si>
  <si>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</si>
  <si>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</si>
  <si>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</si>
  <si>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</si>
  <si>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</si>
  <si>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</si>
  <si>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</si>
  <si>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</si>
  <si>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</si>
  <si>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</si>
  <si>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</si>
  <si>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</si>
  <si>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</si>
  <si>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</si>
  <si>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</si>
  <si>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</si>
  <si>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</si>
  <si>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</si>
  <si>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</si>
  <si>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</si>
  <si>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</si>
  <si>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</si>
  <si>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</si>
  <si>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</si>
  <si>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</si>
  <si>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</si>
  <si>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</si>
  <si>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</si>
  <si>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</si>
  <si>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</si>
  <si>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</si>
  <si>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</si>
  <si>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</si>
  <si>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</si>
  <si>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</si>
  <si>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</si>
  <si>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</si>
  <si>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</si>
  <si>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</si>
  <si>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</si>
  <si>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</si>
  <si>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</si>
  <si>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</si>
  <si>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</si>
  <si>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</si>
  <si>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</si>
  <si>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</si>
  <si>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</si>
  <si>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</si>
  <si>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</si>
  <si>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</si>
  <si>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</si>
  <si>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</si>
  <si>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</si>
  <si>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</si>
  <si>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</si>
  <si>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</si>
  <si>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</si>
  <si>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</si>
  <si>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</si>
  <si>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</si>
  <si>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</si>
  <si>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</si>
  <si>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</si>
  <si>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</si>
  <si>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</si>
  <si>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</si>
  <si>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</si>
  <si>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</si>
  <si>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</si>
  <si>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</si>
  <si>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</si>
  <si>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</si>
  <si>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</si>
  <si>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</si>
  <si>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</si>
  <si>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</si>
  <si>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</si>
  <si>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</si>
  <si>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</si>
  <si>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</si>
  <si>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</si>
  <si>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</si>
  <si>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</si>
  <si>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</si>
  <si>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</si>
  <si>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</si>
  <si>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</si>
  <si>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</si>
  <si>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</si>
  <si>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</si>
  <si>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</si>
  <si>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</si>
  <si>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</si>
  <si>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</si>
  <si>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</si>
  <si>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</si>
  <si>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</si>
  <si>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</si>
  <si>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</si>
  <si>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</si>
  <si>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</si>
  <si>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</si>
  <si>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</si>
  <si>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</si>
  <si>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</si>
  <si>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</si>
  <si>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</si>
  <si>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</si>
  <si>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</si>
  <si>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</si>
  <si>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</si>
  <si>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</si>
  <si>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</si>
  <si>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</si>
  <si>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</si>
  <si>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</si>
  <si>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</si>
  <si>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</si>
  <si>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</si>
  <si>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</si>
  <si>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</si>
  <si>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</si>
  <si>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</si>
  <si>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</si>
  <si>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</si>
  <si>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</si>
  <si>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</si>
  <si>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</si>
  <si>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</si>
  <si>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</si>
  <si>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</si>
  <si>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</si>
  <si>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</si>
  <si>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</si>
  <si>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</si>
  <si>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</si>
  <si>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</si>
  <si>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</si>
  <si>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</si>
  <si>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</si>
  <si>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</si>
  <si>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</si>
  <si>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</si>
  <si>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</si>
  <si>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</si>
  <si>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</si>
  <si>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</si>
  <si>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</si>
  <si>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</si>
  <si>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</si>
  <si>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</si>
  <si>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</si>
  <si>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</si>
  <si>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</si>
  <si>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</si>
  <si>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</si>
  <si>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</si>
  <si>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</si>
  <si>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</si>
  <si>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</si>
  <si>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</si>
  <si>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</si>
  <si>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</si>
  <si>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</si>
  <si>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</si>
  <si>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</si>
  <si>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</si>
  <si>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</si>
  <si>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</si>
  <si>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</si>
  <si>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</si>
  <si>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</si>
  <si>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</si>
  <si>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</si>
  <si>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</si>
  <si>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</si>
  <si>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</si>
  <si>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</si>
  <si>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</si>
  <si>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</si>
  <si>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</si>
  <si>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</si>
  <si>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</si>
  <si>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</si>
  <si>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</si>
  <si>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</si>
  <si>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</si>
  <si>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</si>
  <si>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</si>
  <si>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</si>
  <si>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</si>
  <si>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</si>
  <si>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</si>
  <si>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</si>
  <si>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</si>
  <si>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</si>
  <si>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</si>
  <si>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</si>
  <si>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</si>
  <si>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</si>
  <si>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</si>
  <si>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</si>
  <si>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</si>
  <si>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</si>
  <si>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</si>
  <si>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</si>
  <si>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</si>
  <si>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</si>
  <si>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</si>
  <si>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</si>
  <si>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</si>
  <si>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</si>
  <si>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</si>
  <si>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</si>
  <si>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</si>
  <si>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</si>
  <si>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</si>
  <si>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</si>
  <si>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</si>
  <si>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</si>
  <si>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</si>
  <si>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</si>
  <si>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</si>
  <si>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</si>
  <si>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</si>
  <si>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</si>
  <si>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</si>
  <si>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</si>
  <si>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</si>
  <si>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</si>
  <si>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</si>
  <si>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</si>
  <si>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</si>
  <si>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</si>
  <si>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</si>
  <si>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</si>
  <si>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</si>
  <si>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</si>
  <si>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</si>
  <si>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</si>
  <si>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</si>
  <si>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</si>
  <si>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</si>
  <si>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</si>
  <si>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</si>
  <si>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</si>
  <si>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</si>
  <si>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</si>
  <si>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</si>
  <si>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</si>
  <si>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</si>
  <si>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</si>
  <si>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</si>
  <si>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</si>
  <si>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</si>
  <si>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</si>
  <si>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</si>
  <si>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</si>
  <si>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</si>
  <si>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</si>
  <si>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</si>
  <si>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</si>
  <si>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</si>
  <si>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</si>
  <si>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</si>
  <si>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</si>
  <si>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</si>
  <si>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</si>
  <si>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</si>
  <si>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</si>
  <si>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</si>
  <si>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</si>
  <si>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</si>
  <si>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</si>
  <si>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</si>
  <si>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</si>
  <si>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</si>
  <si>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</si>
  <si>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</si>
  <si>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</si>
  <si>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</si>
  <si>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</si>
  <si>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</si>
  <si>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</si>
  <si>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</si>
  <si>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</si>
  <si>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</si>
  <si>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</si>
  <si>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</si>
  <si>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</si>
  <si>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</si>
  <si>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</si>
  <si>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</si>
  <si>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</si>
  <si>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</si>
  <si>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</si>
  <si>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</si>
  <si>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</si>
  <si>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</si>
  <si>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</si>
  <si>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</si>
  <si>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</si>
  <si>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</si>
  <si>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</si>
  <si>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</si>
  <si>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</si>
  <si>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</si>
  <si>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</si>
  <si>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</si>
  <si>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</si>
  <si>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</si>
  <si>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</si>
  <si>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</si>
  <si>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</si>
  <si>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</si>
  <si>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</si>
  <si>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</si>
  <si>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</si>
  <si>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</si>
  <si>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</si>
  <si>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</si>
  <si>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</si>
  <si>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</si>
  <si>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</si>
  <si>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</si>
  <si>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</si>
  <si>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</si>
  <si>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</si>
  <si>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</si>
  <si>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</si>
  <si>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</si>
  <si>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</si>
  <si>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</si>
  <si>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</si>
  <si>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</si>
  <si>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</si>
  <si>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</si>
  <si>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</si>
  <si>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</si>
  <si>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</si>
  <si>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</si>
  <si>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</si>
  <si>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</si>
  <si>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</si>
  <si>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</si>
  <si>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</si>
  <si>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</si>
  <si>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</si>
  <si>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</si>
  <si>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</si>
  <si>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</si>
  <si>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</si>
  <si>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</si>
  <si>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</si>
  <si>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</si>
  <si>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</si>
  <si>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</si>
  <si>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</si>
  <si>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</si>
  <si>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</si>
  <si>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</si>
  <si>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</si>
  <si>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</si>
  <si>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</si>
  <si>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</si>
  <si>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</si>
  <si>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</si>
  <si>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</si>
  <si>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</si>
  <si>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</si>
  <si>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</si>
  <si>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</si>
  <si>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</si>
  <si>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</si>
  <si>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</si>
  <si>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</si>
  <si>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</si>
  <si>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</si>
  <si>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</si>
  <si>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</si>
  <si>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</si>
  <si>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</si>
  <si>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</si>
  <si>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</si>
  <si>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</si>
  <si>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</si>
  <si>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</si>
  <si>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</si>
  <si>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</si>
  <si>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</si>
  <si>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</si>
  <si>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</si>
  <si>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</si>
  <si>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</si>
  <si>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</si>
  <si>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</si>
  <si>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</si>
  <si>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</si>
  <si>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</si>
  <si>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</si>
  <si>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</si>
  <si>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</si>
  <si>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</si>
  <si>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</si>
  <si>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</si>
  <si>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</si>
  <si>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</si>
  <si>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</si>
  <si>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</si>
  <si>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</si>
  <si>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</si>
  <si>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</si>
  <si>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</si>
  <si>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</si>
  <si>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</si>
  <si>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</si>
  <si>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</si>
  <si>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</si>
  <si>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</si>
  <si>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</si>
  <si>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</si>
  <si>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</si>
  <si>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</si>
  <si>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</si>
  <si>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</si>
  <si>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</si>
  <si>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</si>
  <si>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</si>
  <si>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</si>
  <si>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</si>
  <si>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</si>
  <si>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</si>
  <si>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</si>
  <si>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</si>
  <si>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</si>
  <si>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</si>
  <si>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</si>
  <si>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</si>
  <si>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</si>
  <si>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</si>
  <si>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</si>
  <si>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</si>
  <si>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</si>
  <si>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</si>
  <si>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</si>
  <si>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</si>
  <si>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</si>
  <si>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</si>
  <si>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</si>
  <si>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</si>
  <si>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</si>
  <si>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</si>
  <si>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</si>
  <si>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</si>
  <si>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</si>
  <si>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</si>
  <si>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</si>
  <si>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</si>
  <si>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</si>
  <si>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</si>
  <si>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</si>
  <si>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</si>
  <si>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</si>
  <si>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</si>
  <si>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</si>
  <si>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</si>
  <si>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</si>
  <si>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</si>
  <si>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</si>
  <si>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</si>
  <si>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</si>
  <si>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</si>
  <si>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</si>
  <si>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</si>
  <si>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</si>
  <si>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</si>
  <si>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</si>
  <si>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</si>
  <si>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</si>
  <si>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</si>
  <si>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</si>
  <si>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</si>
  <si>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</si>
  <si>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</si>
  <si>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</si>
  <si>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</si>
  <si>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</si>
  <si>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</si>
  <si>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</si>
  <si>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</si>
  <si>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</si>
  <si>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</si>
  <si>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</si>
  <si>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</si>
  <si>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</si>
  <si>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</si>
  <si>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</si>
  <si>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</si>
  <si>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</si>
  <si>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</si>
  <si>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</si>
  <si>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</si>
  <si>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</si>
  <si>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</si>
  <si>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</si>
  <si>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</si>
  <si>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</si>
  <si>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</si>
  <si>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</si>
  <si>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</si>
  <si>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</si>
  <si>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</si>
  <si>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</si>
  <si>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</si>
  <si>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</si>
  <si>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</si>
  <si>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</si>
  <si>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</si>
  <si>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</si>
  <si>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</si>
  <si>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</si>
  <si>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</si>
  <si>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</si>
  <si>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</si>
  <si>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</si>
  <si>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</si>
  <si>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</si>
  <si>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</si>
  <si>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</si>
  <si>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</si>
  <si>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</si>
  <si>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</si>
  <si>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</si>
  <si>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</si>
  <si>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</si>
  <si>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</si>
  <si>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</si>
  <si>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</si>
  <si>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</si>
  <si>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</si>
  <si>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</si>
  <si>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</si>
  <si>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</si>
  <si>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</si>
  <si>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</si>
  <si>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</si>
  <si>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</si>
  <si>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</si>
  <si>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</si>
  <si>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</si>
  <si>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</si>
  <si>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</si>
  <si>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</si>
  <si>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</si>
  <si>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</si>
  <si>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</si>
  <si>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</si>
  <si>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</si>
  <si>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</si>
  <si>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</si>
  <si>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</si>
  <si>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</si>
  <si>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</si>
  <si>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</si>
  <si>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</si>
  <si>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</si>
  <si>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</si>
  <si>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</si>
  <si>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</si>
  <si>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</si>
  <si>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</si>
  <si>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</si>
  <si>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</si>
  <si>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</si>
  <si>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</si>
  <si>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</si>
  <si>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</si>
  <si>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</si>
  <si>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</si>
  <si>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</si>
  <si>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</si>
  <si>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</si>
  <si>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</si>
  <si>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</si>
  <si>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</si>
  <si>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</si>
  <si>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</si>
  <si>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</si>
  <si>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</si>
  <si>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</si>
  <si>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</si>
  <si>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</si>
  <si>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</si>
  <si>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</si>
  <si>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</si>
  <si>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</si>
  <si>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</si>
  <si>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</si>
  <si>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</si>
  <si>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</si>
  <si>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</si>
  <si>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</si>
  <si>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</si>
  <si>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</si>
  <si>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</si>
  <si>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</si>
  <si>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</si>
  <si>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</si>
  <si>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</si>
  <si>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</si>
  <si>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</si>
  <si>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</si>
  <si>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</si>
  <si>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</si>
  <si>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</si>
  <si>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</si>
  <si>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</si>
  <si>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</si>
  <si>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</si>
  <si>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</si>
  <si>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</si>
  <si>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</si>
  <si>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</si>
  <si>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</si>
  <si>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</si>
  <si>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</si>
  <si>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</si>
  <si>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</si>
  <si>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</si>
  <si>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</si>
  <si>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</si>
  <si>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</si>
  <si>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</si>
  <si>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</si>
  <si>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</si>
  <si>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</si>
  <si>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</si>
  <si>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</si>
  <si>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</si>
  <si>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</si>
  <si>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</si>
  <si>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</si>
  <si>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</si>
  <si>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</si>
  <si>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</si>
  <si>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</si>
  <si>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</si>
  <si>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</si>
  <si>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</si>
  <si>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</si>
  <si>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</si>
  <si>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</si>
  <si>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</si>
  <si>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</si>
  <si>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</si>
  <si>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</si>
  <si>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</si>
  <si>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</si>
  <si>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</si>
  <si>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</si>
  <si>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</si>
  <si>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</si>
  <si>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</si>
  <si>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</si>
  <si>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</si>
  <si>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</si>
  <si>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</si>
  <si>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</si>
  <si>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</si>
  <si>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</si>
  <si>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</si>
  <si>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</si>
  <si>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</si>
  <si>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</si>
  <si>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</si>
  <si>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</si>
  <si>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</si>
  <si>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</si>
  <si>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</si>
  <si>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</si>
  <si>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</si>
  <si>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</si>
  <si>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</si>
  <si>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</si>
  <si>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</si>
  <si>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</si>
  <si>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</si>
  <si>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</si>
  <si>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</si>
  <si>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</si>
  <si>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</si>
  <si>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</si>
  <si>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</si>
  <si>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</si>
  <si>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</si>
  <si>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</si>
  <si>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</si>
  <si>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</si>
  <si>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</si>
  <si>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</si>
  <si>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</si>
  <si>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</si>
  <si>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</si>
  <si>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</si>
  <si>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</si>
  <si>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</si>
  <si>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</si>
  <si>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</si>
  <si>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</si>
  <si>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</si>
  <si>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</si>
  <si>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</si>
  <si>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</si>
  <si>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</si>
  <si>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</si>
  <si>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</si>
  <si>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</si>
  <si>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</si>
  <si>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</si>
  <si>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</si>
  <si>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</si>
  <si>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</si>
  <si>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</si>
  <si>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</si>
  <si>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</si>
  <si>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</si>
  <si>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</si>
  <si>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</si>
  <si>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</si>
  <si>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</si>
  <si>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</si>
  <si>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</si>
  <si>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</si>
  <si>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</si>
  <si>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</si>
  <si>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</si>
  <si>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</si>
  <si>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</si>
  <si>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</si>
  <si>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</si>
  <si>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</si>
  <si>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</si>
  <si>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</si>
  <si>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</si>
  <si>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</si>
  <si>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</si>
  <si>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</si>
  <si>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</si>
  <si>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</si>
  <si>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</si>
  <si>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</si>
  <si>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</si>
  <si>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</si>
  <si>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</si>
  <si>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</si>
  <si>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</si>
  <si>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</si>
  <si>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</si>
  <si>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</si>
  <si>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</si>
  <si>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</si>
  <si>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</si>
  <si>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</si>
  <si>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</si>
  <si>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</si>
  <si>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</si>
  <si>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</si>
  <si>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</si>
  <si>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</si>
  <si>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</si>
  <si>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</si>
  <si>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</si>
  <si>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</si>
  <si>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</si>
  <si>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</si>
  <si>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</si>
  <si>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</si>
  <si>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</si>
  <si>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</si>
  <si>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</si>
  <si>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</si>
  <si>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</si>
  <si>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</si>
  <si>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</si>
  <si>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</si>
  <si>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</si>
  <si>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</si>
  <si>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</si>
  <si>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</si>
  <si>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</si>
  <si>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</si>
  <si>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</si>
  <si>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</si>
  <si>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</si>
  <si>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</si>
  <si>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</si>
  <si>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</si>
  <si>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</si>
  <si>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</si>
  <si>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</si>
  <si>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</si>
  <si>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</si>
  <si>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</si>
  <si>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</si>
  <si>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</si>
  <si>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</si>
  <si>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</si>
  <si>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</si>
  <si>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</si>
  <si>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</si>
  <si>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</si>
  <si>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</si>
  <si>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</si>
  <si>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</si>
  <si>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</si>
  <si>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</si>
  <si>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</si>
  <si>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</si>
  <si>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</si>
  <si>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</si>
  <si>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</si>
  <si>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</si>
  <si>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</si>
  <si>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</si>
  <si>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</si>
  <si>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</si>
  <si>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</si>
  <si>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</si>
  <si>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</si>
  <si>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</si>
  <si>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</si>
  <si>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</si>
  <si>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</si>
  <si>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</si>
  <si>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</si>
  <si>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</si>
  <si>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</si>
  <si>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</si>
  <si>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</si>
  <si>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</si>
  <si>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</si>
  <si>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</si>
  <si>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</si>
  <si>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</si>
  <si>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</si>
  <si>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</si>
  <si>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</si>
  <si>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</si>
  <si>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</si>
  <si>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</si>
  <si>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</si>
  <si>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</si>
  <si>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</si>
  <si>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</si>
  <si>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</si>
  <si>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</si>
  <si>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</si>
  <si>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</si>
  <si>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</si>
  <si>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</si>
  <si>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</si>
  <si>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</si>
  <si>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</si>
  <si>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</si>
  <si>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</si>
  <si>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</si>
  <si>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</si>
  <si>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</si>
  <si>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</si>
  <si>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</si>
  <si>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</si>
  <si>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</si>
  <si>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</si>
  <si>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</si>
  <si>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</si>
  <si>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</si>
  <si>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</si>
  <si>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</si>
  <si>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</si>
  <si>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</si>
  <si>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</si>
  <si>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</si>
  <si>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</si>
  <si>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</si>
  <si>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</si>
  <si>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</si>
  <si>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</si>
  <si>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</si>
  <si>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</si>
  <si>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</si>
  <si>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</si>
  <si>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</si>
  <si>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</si>
  <si>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</si>
  <si>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</si>
  <si>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</si>
  <si>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</si>
  <si>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</si>
  <si>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</si>
  <si>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</si>
  <si>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</si>
  <si>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</si>
  <si>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</si>
  <si>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</si>
  <si>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</si>
  <si>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</si>
  <si>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</si>
  <si>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</si>
  <si>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</si>
  <si>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</si>
  <si>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</si>
  <si>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</si>
  <si>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</si>
  <si>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</si>
  <si>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</si>
  <si>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</si>
  <si>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</si>
  <si>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</si>
  <si>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</si>
  <si>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</si>
  <si>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</si>
  <si>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</si>
  <si>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</si>
  <si>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</si>
  <si>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</si>
  <si>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</si>
  <si>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</si>
  <si>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</si>
  <si>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</si>
  <si>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</si>
  <si>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</si>
  <si>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</si>
  <si>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</si>
  <si>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</si>
  <si>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</si>
  <si>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</si>
  <si>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</si>
  <si>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</si>
  <si>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</si>
  <si>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</si>
  <si>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</si>
  <si>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</si>
  <si>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</si>
  <si>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</si>
  <si>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</si>
  <si>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</si>
  <si>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</si>
  <si>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</si>
  <si>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</si>
  <si>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</si>
  <si>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</si>
  <si>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</si>
  <si>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</si>
  <si>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</si>
  <si>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</si>
  <si>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</si>
  <si>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</si>
  <si>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</si>
  <si>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</si>
  <si>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</si>
  <si>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</si>
  <si>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</si>
  <si>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</si>
  <si>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</si>
  <si>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</si>
  <si>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</si>
  <si>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</si>
  <si>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</si>
  <si>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</si>
  <si>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</si>
  <si>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</si>
  <si>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</si>
  <si>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</si>
  <si>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</si>
  <si>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</si>
  <si>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</si>
  <si>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</si>
  <si>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</si>
  <si>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</si>
  <si>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</si>
  <si>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</si>
  <si>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</si>
  <si>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</si>
  <si>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</si>
  <si>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</si>
  <si>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</si>
  <si>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</si>
  <si>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</si>
  <si>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</si>
  <si>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</si>
  <si>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</si>
  <si>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</si>
  <si>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</si>
  <si>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</si>
  <si>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</si>
  <si>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</si>
  <si>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</si>
  <si>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</si>
  <si>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</si>
  <si>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</si>
  <si>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</si>
  <si>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</si>
  <si>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</si>
  <si>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</si>
  <si>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</si>
  <si>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</si>
  <si>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</si>
  <si>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</si>
  <si>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</si>
  <si>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</si>
  <si>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</si>
  <si>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</si>
  <si>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</si>
  <si>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</si>
  <si>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</si>
  <si>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</si>
  <si>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</si>
  <si>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</si>
  <si>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</si>
  <si>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</si>
  <si>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</si>
  <si>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</si>
  <si>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</si>
  <si>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</si>
  <si>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</si>
  <si>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</si>
  <si>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</si>
  <si>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</si>
  <si>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</si>
  <si>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</si>
  <si>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</si>
  <si>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</si>
  <si>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</si>
  <si>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</si>
  <si>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</si>
  <si>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</si>
  <si>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</si>
  <si>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</si>
  <si>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</si>
  <si>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</si>
  <si>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</si>
  <si>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</si>
  <si>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</si>
  <si>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</si>
  <si>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</si>
  <si>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</si>
  <si>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</si>
  <si>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</si>
  <si>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</si>
  <si>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</si>
  <si>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</si>
  <si>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</si>
  <si>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</si>
  <si>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</si>
  <si>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</si>
  <si>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</si>
  <si>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</si>
  <si>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</si>
  <si>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</si>
  <si>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</si>
  <si>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</si>
  <si>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</si>
  <si>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</si>
  <si>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</si>
  <si>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</si>
  <si>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</si>
  <si>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</si>
  <si>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</si>
  <si>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</si>
  <si>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</si>
  <si>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</si>
  <si>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</si>
  <si>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</si>
  <si>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</si>
  <si>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</si>
  <si>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</si>
  <si>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</si>
  <si>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</si>
  <si>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</si>
  <si>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</si>
  <si>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</si>
  <si>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</si>
  <si>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</si>
  <si>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</si>
  <si>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</si>
  <si>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</si>
  <si>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</si>
  <si>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</si>
  <si>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</si>
  <si>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</si>
  <si>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</si>
  <si>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</si>
  <si>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</si>
  <si>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</si>
  <si>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</si>
  <si>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</si>
  <si>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</si>
  <si>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</si>
  <si>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</si>
  <si>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</si>
  <si>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</si>
  <si>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</si>
  <si>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</si>
  <si>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</si>
  <si>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</si>
  <si>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</si>
  <si>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</si>
  <si>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</si>
  <si>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</si>
  <si>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</si>
  <si>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</si>
  <si>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</si>
  <si>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</si>
  <si>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</si>
  <si>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</si>
  <si>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</si>
  <si>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</si>
  <si>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</si>
  <si>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</si>
  <si>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</si>
  <si>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</si>
  <si>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</si>
  <si>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</si>
  <si>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</si>
  <si>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</si>
  <si>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</si>
  <si>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</si>
  <si>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</si>
  <si>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</si>
  <si>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</si>
  <si>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</si>
  <si>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</si>
  <si>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</si>
  <si>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</si>
  <si>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</si>
  <si>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</si>
  <si>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</si>
  <si>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</si>
  <si>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</si>
  <si>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</si>
  <si>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</si>
  <si>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</si>
  <si>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</si>
  <si>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</si>
  <si>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</si>
  <si>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</si>
  <si>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</si>
  <si>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</si>
  <si>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</si>
  <si>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</si>
  <si>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</si>
  <si>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</si>
  <si>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</si>
  <si>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</si>
  <si>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</si>
  <si>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</si>
  <si>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</si>
  <si>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</si>
  <si>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</si>
  <si>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</si>
  <si>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</si>
  <si>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</si>
  <si>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</si>
  <si>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</si>
  <si>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</si>
  <si>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</si>
  <si>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</si>
  <si>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</si>
  <si>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</si>
  <si>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</si>
  <si>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</si>
  <si>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</si>
  <si>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</si>
  <si>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</si>
  <si>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</si>
  <si>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</si>
  <si>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</si>
  <si>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</si>
  <si>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</si>
  <si>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</si>
  <si>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</si>
  <si>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</si>
  <si>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</si>
  <si>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</si>
  <si>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</si>
  <si>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</si>
  <si>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</si>
  <si>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</si>
  <si>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</si>
  <si>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</si>
  <si>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</si>
  <si>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</si>
  <si>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</si>
  <si>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</si>
  <si>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</si>
  <si>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</si>
  <si>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</si>
  <si>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</si>
  <si>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</si>
  <si>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</si>
  <si>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</si>
  <si>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</si>
  <si>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</si>
  <si>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</si>
  <si>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</si>
  <si>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</si>
  <si>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</si>
  <si>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</si>
  <si>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</si>
  <si>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</si>
  <si>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</si>
  <si>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</si>
  <si>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</si>
  <si>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</si>
  <si>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</si>
  <si>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</si>
  <si>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</si>
  <si>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</si>
  <si>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</si>
  <si>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</si>
  <si>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</si>
  <si>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</si>
  <si>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</si>
  <si>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</si>
  <si>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</si>
  <si>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</si>
  <si>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</si>
  <si>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</si>
  <si>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</si>
  <si>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</si>
  <si>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</si>
  <si>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</si>
  <si>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</si>
  <si>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</si>
  <si>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</si>
  <si>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</si>
  <si>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</si>
  <si>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</si>
  <si>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</si>
  <si>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</si>
  <si>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</si>
  <si>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</si>
  <si>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</si>
  <si>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</si>
  <si>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</si>
  <si>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</si>
  <si>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</si>
  <si>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</si>
  <si>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</si>
  <si>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</si>
  <si>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</si>
  <si>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</si>
  <si>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</si>
  <si>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</si>
  <si>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</si>
  <si>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</si>
  <si>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</si>
  <si>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</si>
  <si>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</si>
  <si>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</si>
  <si>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</si>
  <si>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</si>
  <si>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</si>
  <si>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</si>
  <si>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</si>
  <si>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</si>
  <si>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</si>
  <si>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</si>
  <si>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</si>
  <si>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</si>
  <si>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</si>
  <si>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</si>
  <si>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</si>
  <si>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</si>
  <si>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</si>
  <si>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</si>
  <si>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</si>
  <si>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</si>
  <si>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</si>
  <si>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</si>
  <si>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</si>
  <si>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</si>
  <si>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</si>
  <si>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</si>
  <si>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</si>
  <si>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</si>
  <si>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</si>
  <si>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</si>
  <si>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</si>
  <si>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</si>
  <si>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</si>
  <si>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</si>
  <si>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</si>
  <si>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</si>
  <si>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</si>
  <si>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</si>
  <si>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</si>
  <si>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</si>
  <si>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</si>
  <si>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</si>
  <si>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</si>
  <si>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</si>
  <si>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</si>
  <si>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</si>
  <si>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</si>
  <si>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</si>
  <si>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</si>
  <si>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</si>
  <si>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</si>
  <si>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</si>
  <si>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</si>
  <si>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</si>
  <si>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</si>
  <si>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</si>
  <si>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</si>
  <si>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</si>
  <si>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</si>
  <si>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</si>
  <si>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</si>
  <si>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</si>
  <si>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</si>
  <si>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</si>
  <si>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</si>
  <si>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</si>
  <si>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</si>
  <si>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</si>
  <si>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</si>
  <si>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</si>
  <si>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</si>
  <si>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</si>
  <si>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</si>
  <si>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</si>
  <si>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</si>
  <si>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</si>
  <si>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</si>
  <si>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</si>
  <si>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</si>
  <si>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</si>
  <si>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</si>
  <si>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</si>
  <si>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</si>
  <si>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</si>
  <si>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</si>
  <si>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</si>
  <si>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</si>
  <si>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</si>
  <si>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</si>
  <si>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</si>
  <si>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</si>
  <si>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</si>
  <si>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</si>
  <si>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</si>
  <si>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</si>
  <si>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</si>
  <si>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</si>
  <si>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</si>
  <si>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</si>
  <si>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</si>
  <si>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</si>
  <si>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</si>
  <si>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</si>
  <si>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</si>
  <si>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</si>
  <si>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</si>
  <si>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</si>
  <si>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</si>
  <si>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</si>
  <si>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</si>
  <si>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</si>
  <si>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</si>
  <si>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</si>
  <si>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</si>
  <si>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</si>
  <si>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</si>
  <si>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</si>
  <si>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</si>
  <si>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</si>
  <si>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</si>
  <si>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</si>
  <si>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</si>
  <si>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</si>
  <si>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</si>
  <si>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</si>
  <si>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</si>
  <si>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</si>
  <si>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</si>
  <si>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</si>
  <si>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</si>
  <si>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</si>
  <si>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</si>
  <si>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</si>
  <si>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</si>
  <si>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</si>
  <si>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</si>
  <si>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</si>
  <si>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</si>
  <si>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</si>
  <si>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</si>
  <si>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</si>
  <si>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</si>
  <si>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</si>
  <si>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</si>
  <si>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</si>
  <si>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</si>
  <si>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</si>
  <si>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</si>
  <si>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</si>
  <si>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</si>
  <si>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</si>
  <si>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</si>
  <si>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</si>
  <si>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</si>
  <si>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</si>
  <si>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</si>
  <si>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</si>
  <si>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</si>
  <si>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</si>
  <si>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</si>
  <si>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</si>
  <si>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</si>
  <si>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</si>
  <si>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</si>
  <si>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</si>
  <si>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</si>
  <si>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</si>
  <si>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</si>
  <si>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</si>
  <si>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</si>
  <si>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</si>
  <si>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</si>
  <si>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</si>
  <si>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</si>
  <si>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</si>
  <si>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</si>
  <si>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</si>
  <si>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</si>
  <si>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</si>
  <si>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</si>
  <si>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</si>
  <si>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</si>
  <si>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</si>
  <si>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</si>
  <si>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</si>
  <si>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</si>
  <si>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</si>
  <si>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</si>
  <si>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</si>
  <si>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</si>
  <si>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</si>
  <si>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</si>
  <si>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</si>
  <si>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</si>
  <si>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</si>
  <si>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</si>
  <si>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</si>
  <si>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</si>
  <si>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</si>
  <si>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</si>
  <si>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</si>
  <si>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</si>
  <si>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</si>
  <si>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</si>
  <si>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</si>
  <si>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</si>
  <si>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</si>
  <si>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</si>
  <si>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</si>
  <si>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</si>
  <si>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</si>
  <si>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</si>
  <si>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</si>
  <si>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</si>
  <si>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</si>
  <si>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</si>
  <si>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</si>
  <si>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</si>
  <si>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</si>
  <si>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</si>
  <si>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</si>
  <si>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</si>
  <si>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</si>
  <si>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</si>
  <si>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</si>
  <si>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</si>
  <si>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</si>
  <si>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</si>
  <si>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</si>
  <si>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</si>
  <si>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</si>
  <si>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</si>
  <si>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</si>
  <si>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</si>
  <si>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</si>
  <si>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</si>
  <si>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</si>
  <si>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</si>
  <si>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</si>
  <si>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</si>
  <si>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</si>
  <si>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</si>
  <si>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</si>
  <si>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</si>
  <si>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</si>
  <si>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</si>
  <si>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</si>
  <si>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</si>
  <si>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</si>
  <si>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</si>
  <si>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</si>
  <si>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</si>
  <si>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</si>
  <si>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</si>
  <si>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</si>
  <si>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</si>
  <si>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</si>
  <si>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</si>
  <si>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</si>
  <si>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</si>
  <si>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</si>
  <si>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</si>
  <si>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</si>
  <si>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</si>
  <si>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</si>
  <si>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</si>
  <si>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</si>
  <si>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</si>
  <si>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</si>
  <si>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</si>
  <si>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</si>
  <si>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</si>
  <si>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</si>
  <si>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</si>
  <si>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</si>
  <si>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</si>
  <si>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</si>
  <si>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</si>
  <si>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</si>
  <si>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</si>
  <si>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</si>
  <si>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</si>
  <si>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</si>
  <si>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</si>
  <si>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</si>
  <si>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</si>
  <si>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</si>
  <si>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</si>
  <si>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</si>
  <si>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</si>
  <si>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</si>
  <si>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</si>
  <si>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</si>
  <si>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</si>
  <si>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</si>
  <si>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</si>
  <si>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</si>
  <si>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</si>
  <si>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</si>
  <si>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</si>
  <si>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</si>
  <si>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</si>
  <si>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</si>
  <si>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</si>
  <si>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</si>
  <si>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</si>
  <si>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</si>
  <si>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</si>
  <si>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</si>
  <si>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</si>
  <si>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</si>
  <si>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</si>
  <si>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</si>
  <si>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</si>
  <si>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</si>
  <si>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</si>
  <si>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</si>
  <si>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</si>
  <si>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</si>
  <si>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</si>
  <si>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</si>
  <si>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</si>
  <si>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</si>
  <si>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</si>
  <si>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</si>
  <si>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</si>
  <si>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</si>
  <si>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</si>
  <si>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</si>
  <si>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</si>
  <si>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</si>
  <si>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</si>
  <si>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</si>
  <si>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</si>
  <si>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</si>
  <si>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</si>
  <si>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</si>
  <si>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</si>
  <si>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</si>
  <si>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</si>
  <si>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</si>
  <si>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</si>
  <si>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</si>
  <si>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</si>
  <si>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</si>
  <si>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</si>
  <si>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</si>
  <si>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</si>
  <si>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</si>
  <si>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</si>
  <si>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</si>
  <si>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</si>
  <si>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</si>
  <si>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</si>
  <si>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</si>
  <si>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</si>
  <si>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</si>
  <si>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</si>
  <si>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</si>
  <si>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</si>
  <si>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</si>
  <si>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</si>
  <si>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</si>
  <si>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</si>
  <si>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</si>
  <si>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</si>
  <si>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</si>
  <si>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</si>
  <si>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</si>
  <si>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</si>
  <si>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</si>
  <si>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</si>
  <si>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</si>
  <si>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</si>
  <si>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</si>
  <si>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</si>
  <si>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</si>
  <si>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</si>
  <si>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</si>
  <si>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</si>
  <si>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</si>
  <si>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</si>
  <si>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</si>
  <si>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</si>
  <si>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</si>
  <si>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</si>
  <si>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</si>
  <si>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</si>
  <si>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</si>
  <si>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</si>
  <si>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</si>
  <si>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</si>
  <si>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</si>
  <si>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</si>
  <si>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</si>
  <si>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</si>
  <si>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</si>
  <si>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</si>
  <si>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</si>
  <si>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</si>
  <si>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</si>
  <si>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</si>
  <si>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</si>
  <si>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</si>
  <si>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</si>
  <si>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</si>
  <si>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</si>
  <si>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</si>
  <si>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</si>
  <si>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</si>
  <si>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</si>
  <si>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</si>
  <si>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</si>
  <si>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</si>
  <si>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</si>
  <si>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</si>
  <si>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</si>
  <si>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</si>
  <si>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</si>
  <si>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</si>
  <si>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</si>
  <si>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</si>
  <si>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</si>
  <si>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</si>
  <si>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</si>
  <si>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</si>
  <si>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</si>
  <si>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</si>
  <si>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</si>
  <si>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</si>
  <si>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</si>
  <si>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</si>
  <si>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</si>
  <si>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</si>
  <si>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</si>
  <si>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</si>
  <si>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</si>
  <si>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</si>
  <si>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</si>
  <si>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</si>
  <si>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</si>
  <si>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</si>
  <si>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</si>
  <si>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</si>
  <si>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</si>
  <si>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</si>
  <si>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</si>
  <si>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</si>
  <si>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</si>
  <si>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</si>
  <si>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</si>
  <si>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</si>
  <si>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</si>
  <si>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</si>
  <si>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</si>
  <si>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</si>
  <si>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</si>
  <si>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</si>
  <si>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</si>
  <si>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</si>
  <si>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</si>
  <si>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</si>
  <si>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</si>
  <si>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</si>
  <si>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</si>
  <si>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</si>
  <si>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</si>
  <si>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</si>
  <si>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</si>
  <si>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</si>
  <si>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</si>
  <si>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</si>
  <si>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</si>
  <si>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</si>
  <si>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</si>
  <si>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</si>
  <si>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</si>
  <si>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</si>
  <si>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</si>
  <si>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</si>
  <si>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</si>
  <si>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</si>
  <si>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</si>
  <si>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</si>
  <si>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</si>
  <si>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</si>
  <si>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</si>
  <si>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</si>
  <si>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</si>
  <si>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</si>
  <si>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</si>
  <si>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</si>
  <si>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</si>
  <si>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</si>
  <si>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</si>
  <si>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</si>
  <si>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</si>
  <si>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</si>
  <si>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</si>
  <si>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</si>
  <si>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</si>
  <si>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</si>
  <si>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</si>
  <si>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</si>
  <si>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</si>
  <si>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</si>
  <si>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</si>
  <si>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</si>
  <si>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</si>
  <si>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</si>
  <si>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</si>
  <si>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</si>
  <si>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</si>
  <si>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</si>
  <si>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</si>
  <si>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</si>
  <si>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</si>
  <si>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</si>
  <si>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</si>
  <si>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</si>
  <si>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</si>
  <si>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</si>
  <si>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</si>
  <si>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</si>
  <si>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</si>
  <si>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</si>
  <si>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</si>
  <si>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</si>
  <si>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</si>
  <si>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</si>
  <si>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</si>
  <si>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</si>
  <si>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</si>
  <si>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</si>
  <si>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</si>
  <si>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</si>
  <si>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</si>
  <si>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</si>
  <si>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</si>
  <si>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</si>
  <si>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</si>
  <si>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</si>
  <si>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</si>
  <si>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</si>
  <si>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</si>
  <si>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</si>
  <si>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</si>
  <si>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</si>
  <si>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</si>
  <si>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</si>
  <si>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</si>
  <si>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</si>
  <si>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</si>
  <si>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</si>
  <si>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</si>
  <si>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</si>
  <si>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</si>
  <si>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</si>
  <si>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</si>
  <si>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</si>
  <si>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</si>
  <si>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</si>
  <si>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</si>
  <si>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</si>
  <si>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</si>
  <si>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</si>
  <si>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</si>
  <si>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</si>
  <si>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</si>
  <si>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</si>
  <si>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</si>
  <si>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</si>
  <si>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</si>
  <si>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</si>
  <si>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</si>
  <si>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</si>
  <si>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</si>
  <si>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</si>
  <si>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</si>
  <si>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</si>
  <si>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</si>
  <si>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</si>
  <si>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</si>
  <si>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</si>
  <si>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</si>
  <si>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</si>
  <si>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</si>
  <si>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</si>
  <si>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</si>
  <si>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</si>
  <si>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</si>
  <si>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</si>
  <si>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</si>
  <si>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</si>
  <si>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</si>
  <si>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</si>
  <si>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</si>
  <si>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</si>
  <si>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</si>
  <si>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</si>
  <si>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</si>
  <si>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</si>
  <si>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</si>
  <si>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</si>
  <si>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</si>
  <si>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</si>
  <si>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</si>
  <si>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</si>
  <si>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</si>
  <si>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</si>
  <si>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</si>
  <si>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</si>
  <si>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</si>
  <si>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</si>
  <si>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</si>
  <si>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</si>
  <si>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</si>
  <si>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</si>
  <si>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</si>
  <si>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</si>
  <si>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</si>
  <si>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</si>
  <si>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</si>
  <si>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</si>
  <si>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</si>
  <si>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</si>
  <si>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</si>
  <si>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</si>
  <si>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</si>
  <si>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</si>
  <si>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</si>
  <si>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</si>
  <si>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</si>
  <si>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</si>
  <si>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</si>
  <si>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</si>
  <si>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</si>
  <si>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</si>
  <si>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</si>
  <si>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</si>
  <si>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</si>
  <si>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</si>
  <si>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</si>
  <si>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</si>
  <si>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</si>
  <si>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</si>
  <si>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</si>
  <si>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</si>
  <si>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</si>
  <si>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</si>
  <si>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</si>
  <si>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</si>
  <si>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</si>
  <si>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</si>
  <si>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</si>
  <si>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</si>
  <si>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</si>
  <si>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</si>
  <si>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</si>
  <si>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</si>
  <si>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</si>
  <si>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</si>
  <si>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</si>
  <si>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</si>
  <si>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</si>
  <si>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</si>
  <si>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</si>
  <si>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</si>
  <si>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</si>
  <si>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</si>
  <si>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</si>
  <si>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</si>
  <si>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</si>
  <si>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</si>
  <si>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</si>
  <si>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</si>
  <si>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</si>
  <si>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</si>
  <si>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</si>
  <si>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</si>
  <si>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</si>
  <si>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</si>
  <si>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</si>
  <si>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</si>
  <si>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</si>
  <si>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</si>
  <si>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</si>
  <si>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</si>
  <si>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</si>
  <si>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</si>
  <si>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</si>
  <si>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</si>
  <si>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</si>
  <si>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</si>
  <si>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</si>
  <si>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</si>
  <si>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</si>
  <si>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</si>
  <si>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</si>
  <si>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</si>
  <si>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</si>
  <si>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</si>
  <si>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</si>
  <si>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</si>
  <si>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</si>
  <si>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</si>
  <si>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</si>
  <si>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</si>
  <si>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</si>
  <si>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</si>
  <si>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</si>
  <si>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</si>
  <si>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</si>
  <si>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</si>
  <si>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</si>
  <si>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</si>
  <si>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</si>
  <si>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</si>
  <si>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</si>
  <si>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</si>
  <si>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</si>
  <si>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</si>
  <si>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</si>
  <si>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</si>
  <si>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</si>
  <si>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</si>
  <si>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</si>
  <si>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</si>
  <si>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</si>
  <si>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</si>
  <si>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</si>
  <si>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</si>
  <si>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</si>
  <si>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</si>
  <si>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</si>
  <si>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</si>
  <si>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</si>
  <si>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</si>
  <si>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</si>
  <si>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</si>
  <si>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</si>
  <si>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</si>
  <si>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</si>
  <si>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</si>
  <si>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</si>
  <si>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</si>
  <si>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</si>
  <si>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</si>
  <si>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</si>
  <si>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</si>
  <si>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</si>
  <si>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</si>
  <si>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</si>
  <si>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</si>
  <si>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</si>
  <si>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</si>
  <si>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</si>
  <si>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</si>
  <si>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</si>
  <si>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</si>
  <si>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</si>
  <si>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</si>
  <si>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</si>
  <si>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</si>
  <si>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</si>
  <si>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</si>
  <si>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</si>
  <si>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</si>
  <si>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</si>
  <si>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</si>
  <si>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</si>
  <si>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</si>
  <si>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</si>
  <si>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</si>
  <si>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</si>
  <si>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</si>
  <si>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</si>
  <si>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</si>
  <si>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</si>
  <si>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</si>
  <si>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</si>
  <si>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</si>
  <si>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</si>
  <si>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</si>
  <si>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</si>
  <si>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</si>
  <si>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</si>
  <si>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</si>
  <si>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</si>
  <si>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</si>
  <si>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</si>
  <si>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</si>
  <si>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</si>
  <si>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</si>
  <si>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</si>
  <si>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</si>
  <si>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</si>
  <si>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</si>
  <si>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</si>
  <si>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</si>
  <si>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</si>
  <si>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</si>
  <si>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</si>
  <si>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</si>
  <si>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</si>
  <si>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</si>
  <si>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</si>
  <si>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</si>
  <si>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</si>
  <si>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</si>
  <si>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</si>
  <si>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</si>
  <si>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</si>
  <si>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</si>
  <si>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</si>
  <si>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</si>
  <si>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</si>
  <si>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</si>
  <si>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</si>
  <si>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</si>
  <si>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</si>
  <si>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</si>
  <si>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</si>
  <si>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</si>
  <si>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</si>
  <si>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</si>
  <si>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</si>
  <si>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</si>
  <si>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</si>
  <si>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</si>
  <si>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</si>
  <si>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</si>
  <si>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</si>
  <si>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</si>
  <si>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</si>
  <si>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</si>
  <si>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</si>
  <si>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</si>
  <si>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</si>
  <si>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</si>
  <si>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</si>
  <si>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</si>
  <si>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</si>
  <si>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</si>
  <si>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</si>
  <si>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</si>
  <si>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</si>
  <si>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</si>
  <si>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</si>
  <si>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</si>
  <si>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</si>
  <si>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</si>
  <si>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</si>
  <si>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</si>
  <si>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</si>
  <si>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</si>
  <si>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</si>
  <si>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</si>
  <si>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</si>
  <si>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</si>
  <si>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</si>
  <si>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</si>
  <si>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</si>
  <si>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</si>
  <si>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</si>
  <si>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</si>
  <si>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</si>
  <si>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</si>
  <si>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</si>
  <si>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</si>
  <si>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</si>
  <si>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</si>
  <si>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</si>
  <si>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</si>
  <si>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</si>
  <si>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</si>
  <si>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</si>
  <si>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</si>
  <si>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</si>
  <si>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</si>
  <si>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</si>
  <si>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</si>
  <si>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</si>
  <si>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</si>
  <si>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</si>
  <si>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</si>
  <si>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</si>
  <si>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</si>
  <si>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</si>
  <si>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</si>
  <si>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</si>
  <si>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</si>
  <si>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</si>
  <si>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</si>
  <si>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</si>
  <si>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</si>
  <si>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</si>
  <si>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</si>
  <si>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</si>
  <si>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</si>
  <si>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</si>
  <si>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</si>
  <si>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</si>
  <si>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</si>
  <si>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</si>
  <si>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</si>
  <si>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</si>
  <si>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</si>
  <si>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</si>
  <si>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</si>
  <si>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</si>
  <si>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</si>
  <si>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</si>
  <si>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</si>
  <si>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</si>
  <si>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</si>
  <si>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</si>
  <si>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</si>
  <si>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</si>
  <si>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</si>
  <si>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</si>
  <si>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</si>
  <si>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</si>
  <si>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</si>
  <si>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</si>
  <si>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</si>
  <si>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</si>
  <si>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</si>
  <si>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</si>
  <si>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</si>
  <si>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</si>
  <si>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</si>
  <si>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</si>
  <si>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</si>
  <si>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</si>
  <si>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</si>
  <si>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</si>
  <si>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</si>
  <si>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</si>
  <si>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</si>
  <si>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</si>
  <si>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</si>
  <si>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</si>
  <si>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</si>
  <si>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</si>
  <si>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</si>
  <si>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</si>
  <si>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</si>
  <si>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</si>
  <si>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</si>
  <si>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</si>
  <si>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</si>
  <si>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</si>
  <si>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</si>
  <si>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</si>
  <si>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</si>
  <si>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</si>
  <si>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</si>
  <si>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</si>
  <si>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</si>
  <si>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</si>
  <si>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</si>
  <si>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</si>
  <si>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</si>
  <si>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</si>
  <si>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</si>
  <si>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</si>
  <si>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</si>
  <si>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</si>
  <si>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</si>
  <si>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</si>
  <si>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</si>
  <si>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</si>
  <si>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</si>
  <si>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</si>
  <si>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</si>
  <si>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</si>
  <si>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</si>
  <si>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</si>
  <si>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</si>
  <si>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</si>
  <si>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</si>
  <si>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</si>
  <si>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</si>
  <si>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</si>
  <si>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</si>
  <si>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</si>
  <si>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</si>
  <si>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</si>
  <si>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</si>
  <si>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</si>
  <si>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</si>
  <si>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</si>
  <si>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</si>
  <si>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</si>
  <si>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</si>
  <si>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</si>
  <si>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</si>
  <si>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</si>
  <si>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</si>
  <si>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</si>
  <si>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</si>
  <si>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</si>
  <si>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</si>
  <si>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</si>
  <si>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</si>
  <si>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</si>
  <si>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</si>
  <si>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</si>
  <si>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</si>
  <si>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</si>
  <si>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</si>
  <si>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</si>
  <si>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</si>
  <si>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</si>
  <si>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</si>
  <si>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</si>
  <si>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</si>
  <si>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</si>
  <si>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</si>
  <si>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</si>
  <si>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</si>
  <si>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</si>
  <si>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</si>
  <si>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</si>
  <si>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</si>
  <si>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</si>
  <si>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</si>
  <si>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</si>
  <si>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</si>
  <si>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</si>
  <si>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</si>
  <si>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</si>
  <si>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</si>
  <si>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</si>
  <si>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</si>
  <si>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</si>
  <si>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</si>
  <si>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</si>
  <si>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</si>
  <si>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</si>
  <si>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</si>
  <si>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</si>
  <si>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</si>
  <si>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</si>
  <si>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</si>
  <si>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</si>
  <si>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</si>
  <si>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</si>
  <si>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</si>
  <si>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</si>
  <si>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</si>
  <si>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</si>
  <si>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</si>
  <si>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</si>
  <si>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</si>
  <si>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</si>
  <si>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</si>
  <si>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</si>
  <si>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</si>
  <si>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</si>
  <si>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</si>
  <si>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</si>
  <si>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</si>
  <si>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</si>
  <si>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</si>
  <si>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</si>
  <si>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</si>
  <si>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</si>
  <si>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</si>
  <si>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</si>
  <si>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</si>
  <si>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</si>
  <si>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</si>
  <si>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</si>
  <si>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</si>
  <si>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</si>
  <si>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</si>
  <si>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</si>
  <si>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</si>
  <si>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</si>
  <si>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</si>
  <si>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</si>
  <si>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</si>
  <si>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</si>
  <si>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</si>
  <si>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</si>
  <si>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</si>
  <si>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</si>
  <si>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</si>
  <si>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</si>
  <si>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</si>
  <si>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</si>
  <si>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</si>
  <si>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</si>
  <si>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</si>
  <si>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</si>
  <si>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</si>
  <si>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</si>
  <si>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</si>
  <si>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</si>
  <si>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</si>
  <si>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</si>
  <si>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</si>
  <si>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</si>
  <si>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</si>
  <si>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</si>
  <si>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</si>
  <si>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</si>
  <si>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</si>
  <si>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</si>
  <si>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</si>
  <si>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</si>
  <si>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</si>
  <si>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</si>
  <si>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</si>
  <si>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</si>
  <si>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</si>
  <si>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</si>
  <si>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</si>
  <si>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</si>
  <si>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</si>
  <si>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</si>
  <si>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</si>
  <si>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</si>
  <si>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</si>
  <si>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</si>
  <si>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</si>
  <si>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</si>
  <si>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</si>
  <si>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</si>
  <si>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</si>
  <si>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</si>
  <si>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</si>
  <si>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</si>
  <si>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</si>
  <si>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</si>
  <si>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</si>
  <si>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</si>
  <si>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</si>
  <si>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</si>
  <si>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</si>
  <si>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</si>
  <si>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</si>
  <si>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</si>
  <si>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</si>
  <si>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</si>
  <si>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</si>
  <si>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</si>
  <si>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</si>
  <si>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</si>
  <si>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</si>
  <si>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</si>
  <si>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</si>
  <si>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</si>
  <si>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</si>
  <si>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</si>
  <si>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</si>
  <si>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</si>
  <si>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</si>
  <si>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</si>
  <si>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</si>
  <si>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</si>
  <si>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</si>
  <si>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</si>
  <si>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</si>
  <si>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</si>
  <si>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</si>
  <si>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</si>
  <si>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</si>
  <si>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</si>
  <si>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</si>
  <si>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</si>
  <si>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</si>
  <si>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</si>
  <si>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</si>
  <si>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</si>
  <si>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</si>
  <si>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</si>
  <si>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</si>
  <si>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</si>
  <si>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</si>
  <si>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</si>
  <si>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</si>
  <si>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</si>
  <si>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</si>
  <si>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</si>
  <si>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</si>
  <si>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</si>
  <si>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</si>
  <si>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</si>
  <si>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</si>
  <si>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</si>
  <si>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</si>
  <si>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</si>
  <si>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</si>
  <si>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</si>
  <si>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</si>
  <si>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</si>
  <si>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</si>
  <si>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</si>
  <si>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</si>
  <si>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</si>
  <si>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</si>
  <si>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</si>
  <si>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</si>
  <si>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</si>
  <si>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</si>
  <si>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</si>
  <si>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</si>
  <si>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</si>
  <si>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</si>
  <si>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</si>
  <si>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</si>
  <si>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</si>
  <si>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</si>
  <si>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</si>
  <si>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</si>
  <si>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</si>
  <si>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</si>
  <si>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</si>
  <si>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</si>
  <si>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</si>
  <si>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</si>
  <si>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</si>
  <si>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</si>
  <si>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</si>
  <si>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</si>
  <si>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</si>
  <si>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</si>
  <si>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</si>
  <si>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</si>
  <si>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</si>
  <si>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</si>
  <si>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</si>
  <si>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</si>
  <si>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</si>
  <si>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</si>
  <si>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</si>
  <si>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</si>
  <si>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</si>
  <si>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</si>
  <si>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</si>
  <si>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</si>
  <si>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</si>
  <si>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</si>
  <si>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</si>
  <si>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</si>
  <si>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</si>
  <si>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</si>
  <si>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</si>
  <si>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</si>
  <si>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</si>
  <si>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</si>
  <si>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</si>
  <si>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</si>
  <si>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</si>
  <si>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</si>
  <si>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</si>
  <si>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</si>
  <si>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</si>
  <si>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</si>
  <si>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</si>
  <si>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</si>
  <si>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</si>
  <si>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</si>
  <si>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</si>
  <si>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</si>
  <si>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</si>
  <si>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</si>
  <si>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</si>
  <si>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</si>
  <si>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</si>
  <si>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</si>
  <si>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</si>
  <si>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</si>
  <si>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</si>
  <si>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</si>
  <si>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</si>
  <si>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</si>
  <si>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</si>
  <si>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</si>
  <si>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</si>
  <si>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</si>
  <si>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</si>
  <si>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</si>
  <si>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</si>
  <si>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</si>
  <si>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</si>
  <si>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</si>
  <si>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</si>
  <si>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</si>
  <si>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</si>
  <si>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</si>
  <si>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</si>
  <si>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</si>
  <si>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</si>
  <si>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</si>
  <si>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</si>
  <si>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</si>
  <si>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</si>
  <si>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</si>
  <si>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</si>
  <si>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</si>
  <si>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</si>
  <si>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</si>
  <si>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</si>
  <si>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</si>
  <si>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</si>
  <si>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</si>
  <si>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</si>
  <si>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</si>
  <si>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</si>
  <si>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</si>
  <si>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</si>
  <si>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</si>
  <si>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</si>
  <si>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</si>
  <si>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</si>
  <si>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</si>
  <si>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</si>
  <si>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</si>
  <si>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</si>
  <si>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</si>
  <si>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</si>
  <si>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</si>
  <si>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</si>
  <si>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</si>
  <si>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</si>
  <si>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</si>
  <si>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</si>
  <si>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</si>
  <si>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</si>
  <si>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</si>
  <si>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</si>
  <si>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</si>
  <si>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</si>
  <si>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</si>
  <si>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</si>
  <si>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</si>
  <si>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</si>
  <si>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</si>
  <si>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</si>
  <si>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</si>
  <si>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</si>
  <si>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</si>
  <si>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</si>
  <si>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</si>
  <si>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</si>
  <si>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</si>
  <si>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</si>
  <si>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</si>
  <si>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</si>
  <si>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</si>
  <si>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</si>
  <si>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</si>
  <si>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</si>
  <si>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</si>
  <si>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</si>
  <si>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</si>
  <si>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</si>
  <si>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</si>
  <si>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</si>
  <si>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</si>
  <si>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</si>
  <si>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</si>
  <si>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</si>
  <si>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</si>
  <si>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</si>
  <si>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</si>
  <si>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</si>
  <si>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</si>
  <si>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</si>
  <si>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</si>
  <si>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</si>
  <si>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</si>
  <si>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</si>
  <si>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</si>
  <si>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</si>
  <si>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</si>
  <si>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</si>
  <si>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</si>
  <si>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</si>
  <si>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</si>
  <si>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</si>
  <si>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</si>
  <si>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</si>
  <si>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</si>
  <si>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</si>
  <si>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</si>
  <si>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</si>
  <si>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</si>
  <si>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</si>
  <si>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</si>
  <si>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</si>
  <si>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</si>
  <si>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</si>
  <si>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</si>
  <si>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</si>
  <si>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</si>
  <si>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</si>
  <si>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</si>
  <si>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</si>
  <si>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</si>
  <si>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</si>
  <si>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</si>
  <si>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</si>
  <si>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</si>
  <si>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</si>
  <si>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</si>
  <si>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</si>
  <si>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</si>
  <si>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</si>
  <si>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</si>
  <si>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</si>
  <si>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</si>
  <si>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</si>
  <si>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</si>
  <si>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</si>
  <si>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</si>
  <si>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</si>
  <si>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</si>
  <si>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</si>
  <si>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</si>
  <si>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</si>
  <si>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</si>
  <si>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</si>
  <si>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</si>
  <si>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</si>
  <si>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</si>
  <si>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</si>
  <si>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</si>
  <si>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</si>
  <si>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</si>
  <si>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</si>
  <si>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</si>
  <si>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</si>
  <si>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</si>
  <si>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</si>
  <si>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</si>
  <si>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</si>
  <si>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</si>
  <si>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</si>
  <si>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</si>
  <si>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</si>
  <si>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</si>
  <si>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</si>
  <si>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</si>
  <si>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</si>
  <si>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</si>
  <si>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</si>
  <si>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</si>
  <si>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</si>
  <si>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</si>
  <si>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</si>
  <si>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</si>
  <si>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</si>
  <si>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</si>
  <si>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</si>
  <si>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</si>
  <si>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</si>
  <si>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</si>
  <si>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</si>
  <si>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</si>
  <si>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</si>
  <si>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</si>
  <si>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</si>
  <si>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</si>
  <si>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</si>
  <si>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</si>
  <si>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</si>
  <si>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</si>
  <si>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</si>
  <si>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</si>
  <si>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</si>
  <si>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</si>
  <si>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</si>
  <si>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</si>
  <si>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</si>
  <si>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</si>
  <si>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</si>
  <si>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</si>
  <si>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</si>
  <si>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</si>
  <si>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</si>
  <si>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</si>
  <si>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</si>
  <si>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</si>
  <si>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</si>
  <si>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</si>
  <si>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</si>
  <si>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</si>
  <si>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</si>
  <si>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</si>
  <si>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</si>
  <si>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</si>
  <si>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</si>
  <si>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</si>
  <si>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</si>
  <si>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</si>
  <si>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</si>
  <si>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</si>
  <si>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</si>
  <si>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</si>
  <si>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</si>
  <si>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</si>
  <si>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</si>
  <si>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</si>
  <si>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</si>
  <si>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</si>
  <si>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</si>
  <si>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</si>
  <si>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</si>
  <si>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</si>
  <si>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</si>
  <si>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</si>
  <si>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</si>
  <si>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</si>
  <si>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</si>
  <si>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</si>
  <si>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</si>
  <si>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</si>
  <si>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</si>
  <si>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</si>
  <si>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</si>
  <si>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</si>
  <si>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</si>
  <si>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</si>
  <si>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</si>
  <si>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</si>
  <si>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</si>
  <si>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</si>
  <si>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</si>
  <si>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</si>
  <si>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</si>
  <si>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</si>
  <si>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</si>
  <si>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</si>
  <si>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</si>
  <si>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</si>
  <si>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</si>
  <si>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</si>
  <si>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</si>
  <si>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</si>
  <si>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</si>
  <si>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</si>
  <si>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</si>
  <si>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</si>
  <si>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</si>
  <si>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</si>
  <si>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</si>
  <si>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</si>
  <si>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</si>
  <si>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</si>
  <si>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</si>
  <si>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</si>
  <si>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</si>
  <si>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</si>
  <si>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</si>
  <si>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</si>
  <si>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</si>
  <si>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</si>
  <si>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</si>
  <si>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</si>
  <si>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</si>
  <si>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</si>
  <si>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</si>
  <si>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</si>
  <si>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</si>
  <si>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</si>
  <si>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</si>
  <si>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</si>
  <si>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</si>
  <si>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</si>
  <si>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</si>
  <si>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</si>
  <si>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</si>
  <si>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</si>
  <si>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</si>
  <si>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</si>
  <si>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</si>
  <si>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</si>
  <si>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</si>
  <si>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</si>
  <si>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</si>
  <si>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</si>
  <si>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</si>
  <si>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</si>
  <si>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</si>
  <si>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</si>
  <si>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</si>
  <si>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</si>
  <si>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</si>
  <si>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</si>
  <si>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</si>
  <si>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</si>
  <si>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</si>
  <si>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</si>
  <si>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</si>
  <si>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</si>
  <si>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</si>
  <si>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</si>
  <si>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</si>
  <si>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</si>
  <si>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</si>
  <si>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</si>
  <si>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</si>
  <si>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</si>
  <si>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</si>
  <si>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</si>
  <si>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</si>
  <si>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</si>
  <si>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</si>
  <si>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</si>
  <si>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</si>
  <si>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</si>
  <si>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</si>
  <si>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</si>
  <si>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</si>
  <si>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</si>
  <si>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</si>
  <si>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</si>
  <si>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</si>
  <si>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</si>
  <si>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</si>
  <si>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</si>
  <si>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</si>
  <si>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</si>
  <si>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</si>
  <si>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</si>
  <si>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</si>
  <si>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</si>
  <si>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</si>
  <si>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</si>
  <si>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</si>
  <si>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</si>
  <si>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</si>
  <si>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</si>
  <si>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</si>
  <si>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</si>
  <si>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</si>
  <si>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</si>
  <si>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</si>
  <si>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</si>
  <si>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</si>
  <si>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</si>
  <si>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</si>
  <si>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</si>
  <si>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</si>
  <si>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</si>
  <si>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</si>
  <si>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</si>
  <si>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</si>
  <si>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</si>
  <si>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</si>
  <si>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</si>
  <si>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</si>
  <si>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</si>
  <si>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</si>
  <si>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</si>
  <si>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</si>
  <si>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</si>
  <si>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</si>
  <si>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</si>
  <si>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</si>
  <si>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</si>
  <si>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</si>
  <si>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</si>
  <si>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</si>
  <si>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</si>
  <si>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</si>
  <si>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</si>
  <si>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</si>
  <si>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</si>
  <si>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</si>
  <si>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</si>
  <si>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</si>
  <si>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</si>
  <si>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</si>
  <si>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</si>
  <si>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</si>
  <si>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</si>
  <si>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</si>
  <si>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</si>
  <si>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</si>
  <si>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</si>
  <si>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</si>
  <si>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</si>
  <si>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</si>
  <si>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</si>
  <si>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</si>
  <si>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</si>
  <si>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</si>
  <si>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</si>
  <si>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</si>
  <si>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</si>
  <si>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</si>
  <si>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</si>
  <si>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</si>
  <si>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</si>
  <si>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</si>
  <si>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</si>
  <si>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</si>
  <si>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</si>
  <si>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</si>
  <si>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</si>
  <si>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</si>
  <si>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</si>
  <si>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</si>
  <si>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</si>
  <si>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</si>
  <si>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</si>
  <si>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</si>
  <si>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</si>
  <si>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</si>
  <si>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</si>
  <si>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</si>
  <si>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</si>
  <si>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</si>
  <si>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</si>
  <si>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</si>
  <si>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</si>
  <si>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</si>
  <si>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</si>
  <si>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</si>
  <si>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</si>
  <si>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</si>
  <si>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</si>
  <si>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</si>
  <si>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</si>
  <si>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</si>
  <si>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</si>
  <si>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</si>
  <si>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</si>
  <si>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</si>
  <si>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</si>
  <si>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</si>
  <si>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</si>
  <si>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</si>
  <si>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</si>
  <si>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</si>
  <si>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</si>
  <si>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</si>
  <si>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</si>
  <si>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</si>
  <si>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</si>
  <si>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</si>
  <si>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</si>
  <si>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</si>
  <si>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</si>
  <si>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</si>
  <si>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</si>
  <si>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</si>
  <si>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</si>
  <si>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</si>
  <si>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</si>
  <si>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</si>
  <si>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</si>
  <si>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</si>
  <si>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</si>
  <si>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</si>
  <si>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</si>
  <si>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</si>
  <si>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</si>
  <si>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</si>
  <si>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</si>
  <si>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</si>
  <si>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</si>
  <si>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</si>
  <si>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</si>
  <si>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</si>
  <si>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</si>
  <si>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</si>
  <si>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</si>
  <si>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</si>
  <si>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</si>
  <si>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</si>
  <si>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</si>
  <si>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</si>
  <si>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</si>
  <si>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</si>
  <si>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</si>
  <si>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</si>
  <si>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</si>
  <si>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</si>
  <si>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</si>
  <si>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</si>
  <si>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</si>
  <si>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</si>
  <si>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</si>
  <si>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</si>
  <si>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</si>
  <si>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</si>
  <si>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</si>
  <si>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</si>
  <si>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</si>
  <si>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</si>
  <si>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</si>
  <si>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</si>
  <si>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</si>
  <si>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</si>
  <si>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</si>
  <si>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</si>
  <si>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</si>
  <si>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</si>
  <si>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</si>
  <si>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</si>
  <si>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</si>
  <si>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</si>
  <si>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</si>
  <si>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</si>
  <si>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</si>
  <si>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</si>
  <si>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</si>
  <si>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</si>
  <si>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</si>
  <si>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</si>
  <si>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</si>
  <si>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</si>
  <si>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</si>
  <si>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</si>
  <si>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</si>
  <si>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</si>
  <si>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</si>
  <si>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</si>
  <si>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</si>
  <si>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</si>
  <si>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</si>
  <si>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</si>
  <si>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</si>
  <si>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</si>
  <si>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</si>
  <si>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</si>
  <si>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</si>
  <si>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</si>
  <si>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</si>
  <si>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</si>
  <si>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</si>
  <si>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</si>
  <si>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</si>
  <si>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</si>
  <si>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</si>
  <si>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</si>
  <si>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</si>
  <si>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</si>
  <si>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</si>
  <si>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</si>
  <si>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</si>
  <si>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</si>
  <si>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</si>
  <si>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</si>
  <si>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</si>
  <si>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</si>
  <si>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</si>
  <si>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</si>
  <si>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</si>
  <si>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</si>
  <si>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</si>
  <si>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</si>
  <si>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</si>
  <si>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</si>
  <si>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</si>
  <si>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</si>
  <si>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</si>
  <si>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</si>
  <si>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</si>
  <si>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</si>
  <si>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</si>
  <si>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</si>
  <si>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</si>
  <si>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</si>
  <si>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</si>
  <si>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</si>
  <si>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</si>
  <si>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</si>
  <si>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</si>
  <si>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</si>
  <si>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</si>
  <si>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</si>
  <si>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</si>
  <si>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</si>
  <si>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</si>
  <si>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</si>
  <si>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</si>
  <si>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</si>
  <si>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</si>
  <si>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</si>
  <si>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</si>
  <si>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</si>
  <si>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</si>
  <si>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</si>
  <si>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</si>
  <si>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</si>
  <si>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</si>
  <si>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</si>
  <si>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</si>
  <si>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</si>
  <si>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</si>
  <si>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</si>
  <si>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</si>
  <si>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</si>
  <si>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</si>
  <si>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</si>
  <si>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</si>
  <si>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</si>
  <si>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</si>
  <si>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</si>
  <si>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</si>
  <si>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</si>
  <si>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</si>
  <si>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</si>
  <si>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</si>
  <si>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</si>
  <si>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</si>
  <si>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</si>
  <si>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</si>
  <si>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</si>
  <si>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</si>
  <si>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</si>
  <si>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</si>
  <si>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</si>
  <si>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</si>
  <si>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</si>
  <si>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</si>
  <si>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</si>
  <si>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</si>
  <si>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</si>
  <si>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</si>
  <si>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</si>
  <si>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</si>
  <si>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</si>
  <si>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</si>
  <si>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</si>
  <si>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</si>
  <si>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</si>
  <si>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</si>
  <si>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</si>
  <si>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</si>
  <si>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</si>
  <si>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</si>
  <si>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</si>
  <si>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</si>
  <si>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</si>
  <si>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</si>
  <si>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</si>
  <si>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</si>
  <si>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</si>
  <si>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</si>
  <si>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</si>
  <si>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</si>
  <si>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</si>
  <si>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</si>
  <si>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</si>
  <si>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</si>
  <si>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</si>
  <si>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</si>
  <si>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</si>
  <si>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</si>
  <si>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</si>
  <si>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</si>
  <si>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</si>
  <si>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</si>
  <si>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</si>
  <si>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</si>
  <si>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</si>
  <si>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</si>
  <si>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</si>
  <si>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</si>
  <si>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</si>
  <si>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</si>
  <si>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</si>
  <si>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</si>
  <si>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</si>
  <si>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</si>
  <si>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</si>
  <si>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</si>
  <si>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</si>
  <si>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</si>
  <si>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</si>
  <si>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</si>
  <si>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</si>
  <si>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</si>
  <si>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</si>
  <si>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</si>
  <si>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</si>
  <si>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</si>
  <si>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</si>
  <si>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</si>
  <si>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</si>
  <si>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</si>
  <si>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</si>
  <si>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</si>
  <si>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</si>
  <si>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</si>
  <si>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</si>
  <si>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</si>
  <si>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</si>
  <si>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</si>
  <si>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</si>
  <si>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</si>
  <si>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</si>
  <si>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</si>
  <si>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</si>
  <si>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</si>
  <si>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</si>
  <si>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</si>
  <si>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</si>
  <si>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</si>
  <si>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</si>
  <si>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</si>
  <si>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</si>
  <si>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</si>
  <si>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</si>
  <si>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</si>
  <si>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</si>
  <si>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</si>
  <si>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</si>
  <si>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</si>
  <si>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</si>
  <si>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</si>
  <si>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</si>
  <si>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</si>
  <si>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</si>
  <si>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</si>
  <si>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</si>
  <si>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</si>
  <si>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</si>
  <si>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</si>
  <si>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</si>
  <si>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</si>
  <si>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</si>
  <si>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</si>
  <si>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</si>
  <si>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</si>
  <si>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</si>
  <si>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</si>
  <si>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</si>
  <si>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</si>
  <si>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</si>
  <si>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</si>
  <si>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</si>
  <si>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</si>
  <si>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</si>
  <si>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</si>
  <si>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</si>
  <si>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</si>
  <si>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</si>
  <si>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</si>
  <si>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</si>
  <si>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</si>
  <si>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</si>
  <si>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</si>
  <si>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</si>
  <si>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</si>
  <si>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</si>
  <si>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</si>
  <si>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</si>
  <si>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</si>
  <si>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</si>
  <si>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</si>
  <si>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</si>
  <si>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</si>
  <si>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</si>
  <si>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</si>
  <si>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</si>
  <si>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</si>
  <si>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</si>
  <si>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</si>
  <si>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</si>
  <si>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</si>
  <si>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</si>
  <si>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</si>
  <si>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</si>
  <si>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</si>
  <si>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</si>
  <si>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</si>
  <si>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</si>
  <si>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</si>
  <si>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</si>
  <si>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</si>
  <si>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</si>
  <si>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</si>
  <si>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</si>
  <si>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</si>
  <si>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</si>
  <si>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</si>
  <si>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</si>
  <si>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</si>
  <si>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</si>
  <si>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</si>
  <si>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</si>
  <si>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</si>
  <si>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</si>
  <si>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</si>
  <si>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</si>
  <si>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</si>
  <si>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</si>
  <si>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</si>
  <si>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</si>
  <si>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</si>
  <si>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</si>
  <si>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</si>
  <si>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</si>
  <si>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</si>
  <si>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</si>
  <si>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</si>
  <si>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</si>
  <si>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</si>
  <si>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</si>
  <si>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</si>
  <si>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</si>
  <si>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</si>
  <si>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</si>
  <si>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</si>
  <si>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</si>
  <si>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</si>
  <si>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</si>
  <si>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</si>
  <si>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</si>
  <si>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</si>
  <si>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</si>
  <si>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</si>
  <si>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</si>
  <si>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</si>
  <si>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</si>
  <si>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</si>
  <si>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</si>
  <si>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</si>
  <si>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</si>
  <si>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</si>
  <si>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</si>
  <si>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</si>
  <si>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</si>
  <si>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</si>
  <si>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</si>
  <si>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</si>
  <si>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</si>
  <si>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</si>
  <si>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</si>
  <si>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</si>
  <si>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</si>
  <si>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</si>
  <si>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</si>
  <si>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</si>
  <si>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</si>
  <si>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</si>
  <si>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</si>
  <si>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</si>
  <si>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</si>
  <si>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</si>
  <si>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</si>
  <si>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</si>
  <si>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</si>
  <si>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</si>
  <si>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</si>
  <si>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</si>
  <si>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</si>
  <si>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</si>
  <si>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</si>
  <si>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</si>
  <si>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</si>
  <si>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</si>
  <si>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</si>
  <si>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</si>
  <si>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</si>
  <si>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</si>
  <si>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</si>
  <si>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</si>
  <si>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</si>
  <si>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</si>
  <si>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</si>
  <si>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</si>
  <si>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</si>
  <si>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</si>
  <si>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</si>
  <si>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</si>
  <si>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</si>
  <si>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</si>
  <si>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</si>
  <si>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</si>
  <si>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</si>
  <si>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</si>
  <si>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</si>
  <si>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</si>
  <si>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</si>
  <si>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</si>
  <si>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</si>
  <si>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</si>
  <si>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</si>
  <si>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</si>
  <si>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</si>
  <si>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</si>
  <si>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</si>
  <si>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</si>
  <si>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</si>
  <si>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</si>
  <si>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</si>
  <si>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</si>
  <si>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</si>
  <si>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</si>
  <si>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</si>
  <si>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</si>
  <si>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</si>
  <si>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</si>
  <si>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</si>
  <si>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</si>
  <si>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</si>
  <si>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</si>
  <si>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</si>
  <si>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</si>
  <si>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</si>
  <si>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</si>
  <si>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</si>
  <si>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</si>
  <si>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</si>
  <si>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</si>
  <si>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</si>
  <si>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</si>
  <si>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</si>
  <si>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</si>
  <si>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</si>
  <si>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</si>
  <si>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</si>
  <si>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</si>
  <si>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</si>
  <si>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</si>
  <si>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</si>
  <si>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</si>
  <si>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</si>
  <si>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</si>
  <si>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</si>
  <si>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</si>
  <si>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</si>
  <si>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</si>
  <si>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</si>
  <si>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</si>
  <si>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</si>
  <si>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</si>
  <si>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</si>
  <si>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</si>
  <si>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</si>
  <si>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</si>
  <si>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</si>
  <si>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</si>
  <si>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</si>
  <si>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</si>
  <si>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</si>
  <si>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</si>
  <si>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</si>
  <si>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</si>
  <si>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</si>
  <si>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</si>
  <si>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</si>
  <si>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</si>
  <si>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</si>
  <si>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</si>
  <si>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</si>
  <si>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</si>
  <si>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</si>
  <si>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</si>
  <si>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</si>
  <si>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</si>
  <si>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</si>
  <si>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</si>
  <si>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</si>
  <si>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</si>
  <si>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</si>
  <si>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</si>
  <si>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</si>
  <si>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</si>
  <si>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</si>
  <si>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</si>
  <si>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</si>
  <si>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</si>
  <si>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</si>
  <si>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</si>
  <si>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</si>
  <si>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</si>
  <si>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</si>
  <si>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</si>
  <si>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</si>
  <si>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</si>
  <si>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</si>
  <si>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</si>
  <si>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</si>
  <si>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</si>
  <si>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</si>
  <si>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</si>
  <si>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</si>
  <si>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</si>
  <si>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</si>
  <si>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</si>
  <si>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</si>
  <si>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</si>
  <si>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</si>
  <si>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</si>
  <si>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</si>
  <si>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</si>
  <si>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</si>
  <si>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</si>
  <si>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</si>
  <si>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</si>
  <si>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</si>
  <si>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</si>
  <si>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</si>
  <si>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</si>
  <si>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</si>
  <si>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</si>
  <si>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</si>
  <si>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</si>
  <si>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</si>
  <si>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</si>
  <si>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</si>
  <si>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</si>
  <si>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</si>
  <si>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</si>
  <si>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</si>
  <si>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</si>
  <si>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</si>
  <si>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</si>
  <si>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</si>
  <si>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</si>
  <si>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</si>
  <si>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</si>
  <si>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</si>
  <si>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</si>
  <si>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</si>
  <si>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</si>
  <si>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</si>
  <si>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</si>
  <si>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</si>
  <si>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</si>
  <si>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</si>
  <si>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</si>
  <si>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</si>
  <si>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</si>
  <si>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</si>
  <si>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</si>
  <si>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</si>
  <si>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</si>
  <si>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</si>
  <si>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</si>
  <si>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</si>
  <si>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</si>
  <si>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</si>
  <si>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</si>
  <si>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</si>
  <si>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</si>
  <si>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</si>
  <si>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</si>
  <si>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</si>
  <si>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</si>
  <si>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</si>
  <si>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</si>
  <si>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</si>
  <si>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</si>
  <si>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</si>
  <si>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</si>
  <si>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</si>
  <si>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</si>
  <si>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</si>
  <si>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</si>
  <si>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</si>
  <si>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</si>
  <si>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</si>
  <si>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</si>
  <si>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</si>
  <si>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</si>
  <si>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</si>
  <si>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</si>
  <si>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</si>
  <si>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</si>
  <si>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</si>
  <si>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</si>
  <si>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</si>
  <si>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</si>
  <si>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</si>
  <si>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</si>
  <si>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</si>
  <si>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</si>
  <si>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</si>
  <si>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</si>
  <si>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</si>
  <si>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</si>
  <si>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</si>
  <si>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</si>
  <si>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</si>
  <si>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</si>
  <si>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</si>
  <si>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</si>
  <si>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</si>
  <si>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</si>
  <si>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</si>
  <si>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</si>
  <si>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</si>
  <si>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</si>
  <si>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</si>
  <si>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</si>
  <si>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</si>
  <si>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</si>
  <si>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</si>
  <si>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</si>
  <si>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</si>
  <si>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</si>
  <si>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</si>
  <si>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</si>
  <si>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</si>
  <si>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</si>
  <si>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</si>
  <si>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</si>
  <si>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</si>
  <si>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</si>
  <si>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</si>
  <si>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</si>
  <si>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</si>
  <si>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</si>
  <si>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</si>
  <si>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</si>
  <si>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</si>
  <si>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</si>
  <si>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</si>
  <si>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</si>
  <si>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</si>
  <si>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</si>
  <si>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</si>
  <si>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</si>
  <si>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</si>
  <si>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</si>
  <si>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</si>
  <si>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</si>
  <si>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</si>
  <si>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</si>
  <si>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</si>
  <si>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</si>
  <si>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</si>
  <si>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</si>
  <si>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</si>
  <si>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</si>
  <si>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</si>
  <si>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</si>
  <si>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</si>
  <si>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</si>
  <si>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</si>
  <si>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</si>
  <si>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</si>
  <si>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</si>
  <si>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</si>
  <si>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</si>
  <si>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</si>
  <si>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</si>
  <si>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</si>
  <si>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</si>
  <si>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</si>
  <si>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</si>
  <si>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</si>
  <si>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</si>
  <si>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</si>
  <si>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</si>
  <si>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</si>
  <si>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</si>
  <si>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</si>
  <si>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</si>
  <si>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</si>
  <si>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</si>
  <si>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</si>
  <si>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</si>
  <si>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</si>
  <si>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</si>
  <si>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</si>
  <si>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</si>
  <si>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</si>
  <si>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</si>
  <si>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</si>
  <si>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</si>
  <si>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</si>
  <si>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</si>
  <si>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</si>
  <si>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</si>
  <si>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</si>
  <si>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</si>
  <si>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</si>
  <si>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</si>
  <si>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</si>
  <si>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</si>
  <si>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</si>
  <si>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</si>
  <si>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</si>
  <si>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</si>
  <si>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</si>
  <si>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</si>
  <si>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</si>
  <si>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</si>
  <si>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</si>
  <si>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</si>
  <si>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</si>
  <si>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</si>
  <si>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</si>
  <si>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</si>
  <si>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</si>
  <si>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</si>
  <si>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</si>
  <si>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</si>
  <si>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</si>
  <si>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</si>
  <si>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</si>
  <si>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</si>
  <si>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</si>
  <si>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</si>
  <si>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</si>
  <si>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</si>
  <si>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</si>
  <si>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</si>
  <si>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</si>
  <si>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</si>
  <si>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</si>
  <si>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</si>
  <si>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</si>
  <si>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</si>
  <si>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</si>
  <si>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</si>
  <si>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</si>
  <si>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</si>
  <si>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</si>
  <si>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</si>
  <si>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</si>
  <si>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</si>
  <si>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</si>
  <si>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</si>
  <si>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</si>
  <si>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</si>
  <si>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</si>
  <si>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</si>
  <si>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</si>
  <si>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</si>
  <si>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</si>
  <si>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</si>
  <si>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</si>
  <si>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</si>
  <si>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</si>
  <si>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</si>
  <si>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</si>
  <si>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</si>
  <si>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</si>
  <si>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</si>
  <si>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</si>
  <si>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</si>
  <si>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</si>
  <si>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</si>
  <si>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</si>
  <si>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</si>
  <si>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</si>
  <si>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</si>
  <si>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</si>
  <si>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</si>
  <si>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</si>
  <si>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</si>
  <si>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</si>
  <si>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</si>
  <si>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</si>
  <si>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</si>
  <si>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</si>
  <si>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</si>
  <si>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</si>
  <si>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</si>
  <si>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</si>
  <si>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</si>
  <si>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</si>
  <si>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</si>
  <si>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</si>
  <si>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</si>
  <si>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</si>
  <si>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</si>
  <si>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</si>
  <si>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</si>
  <si>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</si>
  <si>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</si>
  <si>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</si>
  <si>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</si>
  <si>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</si>
  <si>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</si>
  <si>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</si>
  <si>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</si>
  <si>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</si>
  <si>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</si>
  <si>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</si>
  <si>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</si>
  <si>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</si>
  <si>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</si>
  <si>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</si>
  <si>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</si>
  <si>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</si>
  <si>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</si>
  <si>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</si>
  <si>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</si>
  <si>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</si>
  <si>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</si>
  <si>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</si>
  <si>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</si>
  <si>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</si>
  <si>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</si>
  <si>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</si>
  <si>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</si>
  <si>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</si>
  <si>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</si>
  <si>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</si>
  <si>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</si>
  <si>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</si>
  <si>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</si>
  <si>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</si>
  <si>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</si>
  <si>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</si>
  <si>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</si>
  <si>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</si>
  <si>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</si>
  <si>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</si>
  <si>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</si>
  <si>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</si>
  <si>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</si>
  <si>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</si>
  <si>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</si>
  <si>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</si>
  <si>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</si>
  <si>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</si>
  <si>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</si>
  <si>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</si>
  <si>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</si>
  <si>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</si>
  <si>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</si>
  <si>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</si>
  <si>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</si>
  <si>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</si>
  <si>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</si>
  <si>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</si>
  <si>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</si>
  <si>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</si>
  <si>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</si>
  <si>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</si>
  <si>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</si>
  <si>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</si>
  <si>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</si>
  <si>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</si>
  <si>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</si>
  <si>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</si>
  <si>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</si>
  <si>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</si>
  <si>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</si>
  <si>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</si>
  <si>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</si>
  <si>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</si>
  <si>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</si>
  <si>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</si>
  <si>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</si>
  <si>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</si>
  <si>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</si>
  <si>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</si>
  <si>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</si>
  <si>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</si>
  <si>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</si>
  <si>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</si>
  <si>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</si>
  <si>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</si>
  <si>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</si>
  <si>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</si>
  <si>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</si>
  <si>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</si>
  <si>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</si>
  <si>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</si>
  <si>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</si>
  <si>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</si>
  <si>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</si>
  <si>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</si>
  <si>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</si>
  <si>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</si>
  <si>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</si>
  <si>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</si>
  <si>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</si>
  <si>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</si>
  <si>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</si>
  <si>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</si>
  <si>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</si>
  <si>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</si>
  <si>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</si>
  <si>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</si>
  <si>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</si>
  <si>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</si>
  <si>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</si>
  <si>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</si>
  <si>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</si>
  <si>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</si>
  <si>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</si>
  <si>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</si>
  <si>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</si>
  <si>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</si>
  <si>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</si>
  <si>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</si>
  <si>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</si>
  <si>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</si>
  <si>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</si>
  <si>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</si>
  <si>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</si>
  <si>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</si>
  <si>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</si>
  <si>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</si>
  <si>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</si>
  <si>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</si>
  <si>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</si>
  <si>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</si>
  <si>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</si>
  <si>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</si>
  <si>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</si>
  <si>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</si>
  <si>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</si>
  <si>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</si>
  <si>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</si>
  <si>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</si>
  <si>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</si>
  <si>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</si>
  <si>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</si>
  <si>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</si>
  <si>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</si>
  <si>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</si>
  <si>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</si>
  <si>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</si>
  <si>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</si>
  <si>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</si>
  <si>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</si>
  <si>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</si>
  <si>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</si>
  <si>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</si>
  <si>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</si>
  <si>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</si>
  <si>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</si>
  <si>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</si>
  <si>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</si>
  <si>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</si>
  <si>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</si>
  <si>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</si>
  <si>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</si>
  <si>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</si>
  <si>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</si>
  <si>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</si>
  <si>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</si>
  <si>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</si>
  <si>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</si>
  <si>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</si>
  <si>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</si>
  <si>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</si>
  <si>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</si>
  <si>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</si>
  <si>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</si>
  <si>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</si>
  <si>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</si>
  <si>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</si>
  <si>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</si>
  <si>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</si>
  <si>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</si>
  <si>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</si>
  <si>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</si>
  <si>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</si>
  <si>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</si>
  <si>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</si>
  <si>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</si>
  <si>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</si>
  <si>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</si>
  <si>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</si>
  <si>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</si>
  <si>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</si>
  <si>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</si>
  <si>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</si>
  <si>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</si>
  <si>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</si>
  <si>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</si>
  <si>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</si>
  <si>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</si>
  <si>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</si>
  <si>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</si>
  <si>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</si>
  <si>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</si>
  <si>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</si>
  <si>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</si>
  <si>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</si>
  <si>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</si>
  <si>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</si>
  <si>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</si>
  <si>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</si>
  <si>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</si>
  <si>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</si>
  <si>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</si>
  <si>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</si>
  <si>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</si>
  <si>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</si>
  <si>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</si>
  <si>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</si>
  <si>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</si>
  <si>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</si>
  <si>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</si>
  <si>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</si>
  <si>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</si>
  <si>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</si>
  <si>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</si>
  <si>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</si>
  <si>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</si>
  <si>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</si>
  <si>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</si>
  <si>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</si>
  <si>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</si>
  <si>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</si>
  <si>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</si>
  <si>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</si>
  <si>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</si>
  <si>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</si>
  <si>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</si>
  <si>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</si>
  <si>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</si>
  <si>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</si>
  <si>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</si>
  <si>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</si>
  <si>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</si>
  <si>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</si>
  <si>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</si>
  <si>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</si>
  <si>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</si>
  <si>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</si>
  <si>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</si>
  <si>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</si>
  <si>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</si>
  <si>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</si>
  <si>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</si>
  <si>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</si>
  <si>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</si>
  <si>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</si>
  <si>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</si>
  <si>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</si>
  <si>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</si>
  <si>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</si>
  <si>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</si>
  <si>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</si>
  <si>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</si>
  <si>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</si>
  <si>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</si>
  <si>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</si>
  <si>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</si>
  <si>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</si>
  <si>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</si>
  <si>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</si>
  <si>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</si>
  <si>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</si>
  <si>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</si>
  <si>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</si>
  <si>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</si>
  <si>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</si>
  <si>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</si>
  <si>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</si>
  <si>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</si>
  <si>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</si>
  <si>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</si>
  <si>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</si>
  <si>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</si>
  <si>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</si>
  <si>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</si>
  <si>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</si>
  <si>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</si>
  <si>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</si>
  <si>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</si>
  <si>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</si>
  <si>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</si>
  <si>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</si>
  <si>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</si>
  <si>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</si>
  <si>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</si>
  <si>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</si>
  <si>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</si>
  <si>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</si>
  <si>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</si>
  <si>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</si>
  <si>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</si>
  <si>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</si>
  <si>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</si>
  <si>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</si>
  <si>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</si>
  <si>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</si>
  <si>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</si>
  <si>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</si>
  <si>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</si>
  <si>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</si>
  <si>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</si>
  <si>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</si>
  <si>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</si>
  <si>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</si>
  <si>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</si>
  <si>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</si>
  <si>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</si>
  <si>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</si>
  <si>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</si>
  <si>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</si>
  <si>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</si>
  <si>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</si>
  <si>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</si>
  <si>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</si>
  <si>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</si>
  <si>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</si>
  <si>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</si>
  <si>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</si>
  <si>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</si>
  <si>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</si>
  <si>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</si>
  <si>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</si>
  <si>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</si>
  <si>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</si>
  <si>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</si>
  <si>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</si>
  <si>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</si>
  <si>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</si>
  <si>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</si>
  <si>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</si>
  <si>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</si>
  <si>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</si>
  <si>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</si>
  <si>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</si>
  <si>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</si>
  <si>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</si>
  <si>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</si>
  <si>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</si>
  <si>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</si>
  <si>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</si>
  <si>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</si>
  <si>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</si>
  <si>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</si>
  <si>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</si>
  <si>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</si>
  <si>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</si>
  <si>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</si>
  <si>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</si>
  <si>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</si>
  <si>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</si>
  <si>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</si>
  <si>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</si>
  <si>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</si>
  <si>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</si>
  <si>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</si>
  <si>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</si>
  <si>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</si>
  <si>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</si>
  <si>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</si>
  <si>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</si>
  <si>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</si>
  <si>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</si>
  <si>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</si>
  <si>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</si>
  <si>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</si>
  <si>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</si>
  <si>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</si>
  <si>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</si>
  <si>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</si>
  <si>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</si>
  <si>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</si>
  <si>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</si>
  <si>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</si>
  <si>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</si>
  <si>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</si>
  <si>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</si>
  <si>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</si>
  <si>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</si>
  <si>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</si>
  <si>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</si>
  <si>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</si>
  <si>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</si>
  <si>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</si>
  <si>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</si>
  <si>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</si>
  <si>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</si>
  <si>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</si>
  <si>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</si>
  <si>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</si>
  <si>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</si>
  <si>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</si>
  <si>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</si>
  <si>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</si>
  <si>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</si>
  <si>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</si>
  <si>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</si>
  <si>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</si>
  <si>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</si>
  <si>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</si>
  <si>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</si>
  <si>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</si>
  <si>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</si>
  <si>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</si>
  <si>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</si>
  <si>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</si>
  <si>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</si>
  <si>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</si>
  <si>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</si>
  <si>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</si>
  <si>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</si>
  <si>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</si>
  <si>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</si>
  <si>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</si>
  <si>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</si>
  <si>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</si>
  <si>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</si>
  <si>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</si>
  <si>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</si>
  <si>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</si>
  <si>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</si>
  <si>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</si>
  <si>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</si>
  <si>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</si>
  <si>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</si>
  <si>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</si>
  <si>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</si>
  <si>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</si>
  <si>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</si>
  <si>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</si>
  <si>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</si>
  <si>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</si>
  <si>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</si>
  <si>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</si>
  <si>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</si>
  <si>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</si>
  <si>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</si>
  <si>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</si>
  <si>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</si>
  <si>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</si>
  <si>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</si>
  <si>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</si>
  <si>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</si>
  <si>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</si>
  <si>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</si>
  <si>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</si>
  <si>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</si>
  <si>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</si>
  <si>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</si>
  <si>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</si>
  <si>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</si>
  <si>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</si>
  <si>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</si>
  <si>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</si>
  <si>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</si>
  <si>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</si>
  <si>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</si>
  <si>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</si>
  <si>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</si>
  <si>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</si>
  <si>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</si>
  <si>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</si>
  <si>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</si>
  <si>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</si>
  <si>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</si>
  <si>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</si>
  <si>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</si>
  <si>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</si>
  <si>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</si>
  <si>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</si>
  <si>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</si>
  <si>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</si>
  <si>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</si>
  <si>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</si>
  <si>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</si>
  <si>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</si>
  <si>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</si>
  <si>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</si>
  <si>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</si>
  <si>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</si>
  <si>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</si>
  <si>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</si>
  <si>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</si>
  <si>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</si>
  <si>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</si>
  <si>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</si>
  <si>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</si>
  <si>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</si>
  <si>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</si>
  <si>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</si>
  <si>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</si>
  <si>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</si>
  <si>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</si>
  <si>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</si>
  <si>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</si>
  <si>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</si>
  <si>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</si>
  <si>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</si>
  <si>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</si>
  <si>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</si>
  <si>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</si>
  <si>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</si>
  <si>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</si>
  <si>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</si>
  <si>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</si>
  <si>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</si>
  <si>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</si>
  <si>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</si>
  <si>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</si>
  <si>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</si>
  <si>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</si>
  <si>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</si>
  <si>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</si>
  <si>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</si>
  <si>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</si>
  <si>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</si>
  <si>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</si>
  <si>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</si>
  <si>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</si>
  <si>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</si>
  <si>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</si>
  <si>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</si>
  <si>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</si>
  <si>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</si>
  <si>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</si>
  <si>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</si>
  <si>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</si>
  <si>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</si>
  <si>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</si>
  <si>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</si>
  <si>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</si>
  <si>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</si>
  <si>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</si>
  <si>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</si>
  <si>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</si>
  <si>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</si>
  <si>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</si>
  <si>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</si>
  <si>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</si>
  <si>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</si>
  <si>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</si>
  <si>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</si>
  <si>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</si>
  <si>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</si>
  <si>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</si>
  <si>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</si>
  <si>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</si>
  <si>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</si>
  <si>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</si>
  <si>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</si>
  <si>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</si>
  <si>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</si>
  <si>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</si>
  <si>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</si>
  <si>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</si>
  <si>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</si>
  <si>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</si>
  <si>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</si>
  <si>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</si>
  <si>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</si>
  <si>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</si>
  <si>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</si>
  <si>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</si>
  <si>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</si>
  <si>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</si>
  <si>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</si>
  <si>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</si>
  <si>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</si>
  <si>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</si>
  <si>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</si>
  <si>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</si>
  <si>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</si>
  <si>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</si>
  <si>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</si>
  <si>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</si>
  <si>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</si>
  <si>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</si>
  <si>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</si>
  <si>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</si>
  <si>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</si>
  <si>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</si>
  <si>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</si>
  <si>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</si>
  <si>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</si>
  <si>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</si>
  <si>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</si>
  <si>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</si>
  <si>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</si>
  <si>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</si>
  <si>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</si>
  <si>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</si>
  <si>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</si>
  <si>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</si>
  <si>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</si>
  <si>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</si>
  <si>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</si>
  <si>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</si>
  <si>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</si>
  <si>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</si>
  <si>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</si>
  <si>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</si>
  <si>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</si>
  <si>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</si>
  <si>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</si>
  <si>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</si>
  <si>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</si>
  <si>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</si>
  <si>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</si>
  <si>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</si>
  <si>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</si>
  <si>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</si>
  <si>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</si>
  <si>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</si>
  <si>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</si>
  <si>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</si>
  <si>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</si>
  <si>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</si>
  <si>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</si>
  <si>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</si>
  <si>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</si>
  <si>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</si>
  <si>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</si>
  <si>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</si>
  <si>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</si>
  <si>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</si>
  <si>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</si>
  <si>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</si>
  <si>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</si>
  <si>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</si>
  <si>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</si>
  <si>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</si>
  <si>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</si>
  <si>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</si>
  <si>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</si>
  <si>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</si>
  <si>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</si>
  <si>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</si>
  <si>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</si>
  <si>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</si>
  <si>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</si>
  <si>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</si>
  <si>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</si>
  <si>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</si>
  <si>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</si>
  <si>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</si>
  <si>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</si>
  <si>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</si>
  <si>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</si>
  <si>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</si>
  <si>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</si>
  <si>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</si>
  <si>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</si>
  <si>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</si>
  <si>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</si>
  <si>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</si>
  <si>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</si>
  <si>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</si>
  <si>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</si>
  <si>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</si>
  <si>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</si>
  <si>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</si>
  <si>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</si>
  <si>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</si>
  <si>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</si>
  <si>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</si>
  <si>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</si>
  <si>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</si>
  <si>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</si>
  <si>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</si>
  <si>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</si>
  <si>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</si>
  <si>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</si>
  <si>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</si>
  <si>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</si>
  <si>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</si>
  <si>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</si>
  <si>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</si>
  <si>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</si>
  <si>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</si>
  <si>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</si>
  <si>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</si>
  <si>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</si>
  <si>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</si>
  <si>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</si>
  <si>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</si>
  <si>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</si>
  <si>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</si>
  <si>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</si>
  <si>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</si>
  <si>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</si>
  <si>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</si>
  <si>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</si>
  <si>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</si>
  <si>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</si>
  <si>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</si>
  <si>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</si>
  <si>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</si>
  <si>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</si>
  <si>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</si>
  <si>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</si>
  <si>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</si>
  <si>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</si>
  <si>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</si>
  <si>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</si>
  <si>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</si>
  <si>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</si>
  <si>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</si>
  <si>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</si>
  <si>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</si>
  <si>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</si>
  <si>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</si>
  <si>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</si>
  <si>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</si>
  <si>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</si>
  <si>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</si>
  <si>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</si>
  <si>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</si>
  <si>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</si>
  <si>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</si>
  <si>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</si>
  <si>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</si>
  <si>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</si>
  <si>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</si>
  <si>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</si>
  <si>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</si>
  <si>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</si>
  <si>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</si>
  <si>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</si>
  <si>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</si>
  <si>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</si>
  <si>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</si>
  <si>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</si>
  <si>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</si>
  <si>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</si>
  <si>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</si>
  <si>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</si>
  <si>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</si>
  <si>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</si>
  <si>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</si>
  <si>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</si>
  <si>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</si>
  <si>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</si>
  <si>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</si>
  <si>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</si>
  <si>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</si>
  <si>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</si>
  <si>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</si>
  <si>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</si>
  <si>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</si>
  <si>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</si>
  <si>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</si>
  <si>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</si>
  <si>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</si>
  <si>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</si>
  <si>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</si>
  <si>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</si>
  <si>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</si>
  <si>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</si>
  <si>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</si>
  <si>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</si>
  <si>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</si>
  <si>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</si>
  <si>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</si>
  <si>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</si>
  <si>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</si>
  <si>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</si>
  <si>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</si>
  <si>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</si>
  <si>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</si>
  <si>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</si>
  <si>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</si>
  <si>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</si>
  <si>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</si>
  <si>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</si>
  <si>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</si>
  <si>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</si>
  <si>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</si>
  <si>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</si>
  <si>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</si>
  <si>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</si>
  <si>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</si>
  <si>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</si>
  <si>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</si>
  <si>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</si>
  <si>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</si>
  <si>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</si>
  <si>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</si>
  <si>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</si>
  <si>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</si>
  <si>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</si>
  <si>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</si>
  <si>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</si>
  <si>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</si>
  <si>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</si>
  <si>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</si>
  <si>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</si>
  <si>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</si>
  <si>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</si>
  <si>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</si>
  <si>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</si>
  <si>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</si>
  <si>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</si>
  <si>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</si>
  <si>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</si>
  <si>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</si>
  <si>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</si>
  <si>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</si>
  <si>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</si>
  <si>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</si>
  <si>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</si>
  <si>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</si>
  <si>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</si>
  <si>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</si>
  <si>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</si>
  <si>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</si>
  <si>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</si>
  <si>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</si>
  <si>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</si>
  <si>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</si>
  <si>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</si>
  <si>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</si>
  <si>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</si>
  <si>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</si>
  <si>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</si>
  <si>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</si>
  <si>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</si>
  <si>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</si>
  <si>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</si>
  <si>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</si>
  <si>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</si>
  <si>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</si>
  <si>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</si>
  <si>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</si>
  <si>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</si>
  <si>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</si>
  <si>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</si>
  <si>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</si>
  <si>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</si>
  <si>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</si>
  <si>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</si>
  <si>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</si>
  <si>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</si>
  <si>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</si>
  <si>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</si>
  <si>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</si>
  <si>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</si>
  <si>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</si>
  <si>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</si>
  <si>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</si>
  <si>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</si>
  <si>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</si>
  <si>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</si>
  <si>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</si>
  <si>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</si>
  <si>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</si>
  <si>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</si>
  <si>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</si>
  <si>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</si>
  <si>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</si>
  <si>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</si>
  <si>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</si>
  <si>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</si>
  <si>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</si>
  <si>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</si>
  <si>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</si>
  <si>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</si>
  <si>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</si>
  <si>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</si>
  <si>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</si>
  <si>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</si>
  <si>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</si>
  <si>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</si>
  <si>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</si>
  <si>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</si>
  <si>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</si>
  <si>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</si>
  <si>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</si>
  <si>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</si>
  <si>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</si>
  <si>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</si>
  <si>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</si>
  <si>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</si>
  <si>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</si>
  <si>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</si>
  <si>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</si>
  <si>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</si>
  <si>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</si>
  <si>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</si>
  <si>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</si>
  <si>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</si>
  <si>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</si>
  <si>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</si>
  <si>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</si>
  <si>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</si>
  <si>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</si>
  <si>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</si>
  <si>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</si>
  <si>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</si>
  <si>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</si>
  <si>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</si>
  <si>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</si>
  <si>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</si>
  <si>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</si>
  <si>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</si>
  <si>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</si>
  <si>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</si>
  <si>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</si>
  <si>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</si>
  <si>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</si>
  <si>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</si>
  <si>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</si>
  <si>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</si>
  <si>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</si>
  <si>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</si>
  <si>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</si>
  <si>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</si>
  <si>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</si>
  <si>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</si>
  <si>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</si>
  <si>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</si>
  <si>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</si>
  <si>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</si>
  <si>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</si>
  <si>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</si>
  <si>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</si>
  <si>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</si>
  <si>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</si>
  <si>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</si>
  <si>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</si>
  <si>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</si>
  <si>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</si>
  <si>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</si>
  <si>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</si>
  <si>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</si>
  <si>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</si>
  <si>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</si>
  <si>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</si>
  <si>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</si>
  <si>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</si>
  <si>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</si>
  <si>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</si>
  <si>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</si>
  <si>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</si>
  <si>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</si>
  <si>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</si>
  <si>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</si>
  <si>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</si>
  <si>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</si>
  <si>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</si>
  <si>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</si>
  <si>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</si>
  <si>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</si>
  <si>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</si>
  <si>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</si>
  <si>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</si>
  <si>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</si>
  <si>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</si>
  <si>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</si>
  <si>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</si>
  <si>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</si>
  <si>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</si>
  <si>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</si>
  <si>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</si>
  <si>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</si>
  <si>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</si>
  <si>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</si>
  <si>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</si>
  <si>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</si>
  <si>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</si>
  <si>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</si>
  <si>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</si>
  <si>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</si>
  <si>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</si>
  <si>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</si>
  <si>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</si>
  <si>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</si>
  <si>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</si>
  <si>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</si>
  <si>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</si>
  <si>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</si>
  <si>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</si>
  <si>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</si>
  <si>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</si>
  <si>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</si>
  <si>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</si>
  <si>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</si>
  <si>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</si>
  <si>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</si>
  <si>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</si>
  <si>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</si>
  <si>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</si>
  <si>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</si>
  <si>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</si>
  <si>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</si>
  <si>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</si>
  <si>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</si>
  <si>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</si>
  <si>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</si>
  <si>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</si>
  <si>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</si>
  <si>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</si>
  <si>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</si>
  <si>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</si>
  <si>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</si>
  <si>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</si>
  <si>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</si>
  <si>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</si>
  <si>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</si>
  <si>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</si>
  <si>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</si>
  <si>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</si>
  <si>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</si>
  <si>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</si>
  <si>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</si>
  <si>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</si>
  <si>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</si>
  <si>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</si>
  <si>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</si>
  <si>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</si>
  <si>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</si>
  <si>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</si>
  <si>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</si>
  <si>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</si>
  <si>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</si>
  <si>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</si>
  <si>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</si>
  <si>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</si>
  <si>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</si>
  <si>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</si>
  <si>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</si>
  <si>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</si>
  <si>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</si>
  <si>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</si>
  <si>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</si>
  <si>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</si>
  <si>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</si>
  <si>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</si>
  <si>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</si>
  <si>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</si>
  <si>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</si>
  <si>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</si>
  <si>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</si>
  <si>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</si>
  <si>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</si>
  <si>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</si>
  <si>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</si>
  <si>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</si>
  <si>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</si>
  <si>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</si>
  <si>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</si>
  <si>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</si>
  <si>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</si>
  <si>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</si>
  <si>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</si>
  <si>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</si>
  <si>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</si>
  <si>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</si>
  <si>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</si>
  <si>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</si>
  <si>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</si>
  <si>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</si>
  <si>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</si>
  <si>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</si>
  <si>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</si>
  <si>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</si>
  <si>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</si>
  <si>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</si>
  <si>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</si>
  <si>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</si>
  <si>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</si>
  <si>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</si>
  <si>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</si>
  <si>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</si>
  <si>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</si>
  <si>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</si>
  <si>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</si>
  <si>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</si>
  <si>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</si>
  <si>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</si>
  <si>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</si>
  <si>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</si>
  <si>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</si>
  <si>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</si>
  <si>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</si>
  <si>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</si>
  <si>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</si>
  <si>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</si>
  <si>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</si>
  <si>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</si>
  <si>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</si>
  <si>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</si>
  <si>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</si>
  <si>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</si>
  <si>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</si>
  <si>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</si>
  <si>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</si>
  <si>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</si>
  <si>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</si>
  <si>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</si>
  <si>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</si>
  <si>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</si>
  <si>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</si>
  <si>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</si>
  <si>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</si>
  <si>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</si>
  <si>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</si>
  <si>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</si>
  <si>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</si>
  <si>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</si>
  <si>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</si>
  <si>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</si>
  <si>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</si>
  <si>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</si>
  <si>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</si>
  <si>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</si>
  <si>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</si>
  <si>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</si>
  <si>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</si>
  <si>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</si>
  <si>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</si>
  <si>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</si>
  <si>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</si>
  <si>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</si>
  <si>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</si>
  <si>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</si>
  <si>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</si>
  <si>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</si>
  <si>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</si>
  <si>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</si>
  <si>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</si>
  <si>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</si>
  <si>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</si>
  <si>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</si>
  <si>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</si>
  <si>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</si>
  <si>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</si>
  <si>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</si>
  <si>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</si>
  <si>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</si>
  <si>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</si>
  <si>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</si>
  <si>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</si>
  <si>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</si>
  <si>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</si>
  <si>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</si>
  <si>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</si>
  <si>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</si>
  <si>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</si>
  <si>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</si>
  <si>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</si>
  <si>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</si>
  <si>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</si>
  <si>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</si>
  <si>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</si>
  <si>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</si>
  <si>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</si>
  <si>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</si>
  <si>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</si>
  <si>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</si>
  <si>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</si>
  <si>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</si>
  <si>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</si>
  <si>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</si>
  <si>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</si>
  <si>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</si>
  <si>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</si>
  <si>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</si>
  <si>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</si>
  <si>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</si>
  <si>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</si>
  <si>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</si>
  <si>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</si>
  <si>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</si>
  <si>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</si>
  <si>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</si>
  <si>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</si>
  <si>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</si>
  <si>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</si>
  <si>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</si>
  <si>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</si>
  <si>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</si>
  <si>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</si>
  <si>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</si>
  <si>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</si>
  <si>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</si>
  <si>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</si>
  <si>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</si>
  <si>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</si>
  <si>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</si>
  <si>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</si>
  <si>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</si>
  <si>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</si>
  <si>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</si>
  <si>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</si>
  <si>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</si>
  <si>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</si>
  <si>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</si>
  <si>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</si>
  <si>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</si>
  <si>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</si>
  <si>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</si>
  <si>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</si>
  <si>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</si>
  <si>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</si>
  <si>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</si>
  <si>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</si>
  <si>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</si>
  <si>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</si>
  <si>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</si>
  <si>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</si>
  <si>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</si>
  <si>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</si>
  <si>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</si>
  <si>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</si>
  <si>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</si>
  <si>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</si>
  <si>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</si>
  <si>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</si>
  <si>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</si>
  <si>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</si>
  <si>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</si>
  <si>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</si>
  <si>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</si>
  <si>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</si>
  <si>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</si>
  <si>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</si>
  <si>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</si>
  <si>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</si>
  <si>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</si>
  <si>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</si>
  <si>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</si>
  <si>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</si>
  <si>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</si>
  <si>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</si>
  <si>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</si>
  <si>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</si>
  <si>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</si>
  <si>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</si>
  <si>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</si>
  <si>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</si>
  <si>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</si>
  <si>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</si>
  <si>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</si>
  <si>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</si>
  <si>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</si>
  <si>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</si>
  <si>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</si>
  <si>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</si>
  <si>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</si>
  <si>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</si>
  <si>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</si>
  <si>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</si>
  <si>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</si>
  <si>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</si>
  <si>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</si>
  <si>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</si>
  <si>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</si>
  <si>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</si>
  <si>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</si>
  <si>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</si>
  <si>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</si>
  <si>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</si>
  <si>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</si>
  <si>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</si>
  <si>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</si>
  <si>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</si>
  <si>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</si>
  <si>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</si>
  <si>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</si>
  <si>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</si>
  <si>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</si>
  <si>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</si>
  <si>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</si>
  <si>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</si>
  <si>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</si>
  <si>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</si>
  <si>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</si>
  <si>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</si>
  <si>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</si>
  <si>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</si>
  <si>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</si>
  <si>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</si>
  <si>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</si>
  <si>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</si>
  <si>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</si>
  <si>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</si>
  <si>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</si>
  <si>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</si>
  <si>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</si>
  <si>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</si>
  <si>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</si>
  <si>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</si>
  <si>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</si>
  <si>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</si>
  <si>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</si>
  <si>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</si>
  <si>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</si>
  <si>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</si>
  <si>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</si>
  <si>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</si>
  <si>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</si>
  <si>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</si>
  <si>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</si>
  <si>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</si>
  <si>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</si>
  <si>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</si>
  <si>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</si>
  <si>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</si>
  <si>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</si>
  <si>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</si>
  <si>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</si>
  <si>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</si>
  <si>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</si>
  <si>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</si>
  <si>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</si>
  <si>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</si>
  <si>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</si>
  <si>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</si>
  <si>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</si>
  <si>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</si>
  <si>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</si>
  <si>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</si>
  <si>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</si>
  <si>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</si>
  <si>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</si>
  <si>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</si>
  <si>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</si>
  <si>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</si>
  <si>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</si>
  <si>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</si>
  <si>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</si>
  <si>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</si>
  <si>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</si>
  <si>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</si>
  <si>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</si>
  <si>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</si>
  <si>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</si>
  <si>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</si>
  <si>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</si>
  <si>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</si>
  <si>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</si>
  <si>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</si>
  <si>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</si>
  <si>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</si>
  <si>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</si>
  <si>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</si>
  <si>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</si>
  <si>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</si>
  <si>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</si>
  <si>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</si>
  <si>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</si>
  <si>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</si>
  <si>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</si>
  <si>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</si>
  <si>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</si>
  <si>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</si>
  <si>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</si>
  <si>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</si>
  <si>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</si>
  <si>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</si>
  <si>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</si>
  <si>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</si>
  <si>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</si>
  <si>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</si>
  <si>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</si>
  <si>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</si>
  <si>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</si>
  <si>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</si>
  <si>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</si>
  <si>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</si>
  <si>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</si>
  <si>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</si>
  <si>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</si>
  <si>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</si>
  <si>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</si>
  <si>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</si>
  <si>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</si>
  <si>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</si>
  <si>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</si>
  <si>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</si>
  <si>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</si>
  <si>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</si>
  <si>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</si>
  <si>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</si>
  <si>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</si>
  <si>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</si>
  <si>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</si>
  <si>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</si>
  <si>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</si>
  <si>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</si>
  <si>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</si>
  <si>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</si>
  <si>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</si>
  <si>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</si>
  <si>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</si>
  <si>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</si>
  <si>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</si>
  <si>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</si>
  <si>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</si>
  <si>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</si>
  <si>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</si>
  <si>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</si>
  <si>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</si>
  <si>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</si>
  <si>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</si>
  <si>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</si>
  <si>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</si>
  <si>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</si>
  <si>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</si>
  <si>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</si>
  <si>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</si>
  <si>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</si>
  <si>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</si>
  <si>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</si>
  <si>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</si>
  <si>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</si>
  <si>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</si>
  <si>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</si>
  <si>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</si>
  <si>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</si>
  <si>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</si>
  <si>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</si>
  <si>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</si>
  <si>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</si>
  <si>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</si>
  <si>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</si>
  <si>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</si>
  <si>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</si>
  <si>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</si>
  <si>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</si>
  <si>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</si>
  <si>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</si>
  <si>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</si>
  <si>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</si>
  <si>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</si>
  <si>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</si>
  <si>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</si>
  <si>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</si>
  <si>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</si>
  <si>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</si>
  <si>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</si>
  <si>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</si>
  <si>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</si>
  <si>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</si>
  <si>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</si>
  <si>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</si>
  <si>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</si>
  <si>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</si>
  <si>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</si>
  <si>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</si>
  <si>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</si>
  <si>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</si>
  <si>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</si>
  <si>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</si>
  <si>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</si>
  <si>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</si>
  <si>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</si>
  <si>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</si>
  <si>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</si>
  <si>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</si>
  <si>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</si>
  <si>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</si>
  <si>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</si>
  <si>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</si>
  <si>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</si>
  <si>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</si>
  <si>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</si>
  <si>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</si>
  <si>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</si>
  <si>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</si>
  <si>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</si>
  <si>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</si>
  <si>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</si>
  <si>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</si>
  <si>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</si>
  <si>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</si>
  <si>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</si>
  <si>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</si>
  <si>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</si>
  <si>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</si>
  <si>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</si>
  <si>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</si>
  <si>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</si>
  <si>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</si>
  <si>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</si>
  <si>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</si>
  <si>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</si>
  <si>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</si>
  <si>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</si>
  <si>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</si>
  <si>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</si>
  <si>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</si>
  <si>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</si>
  <si>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</si>
  <si>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</si>
  <si>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</si>
  <si>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</si>
  <si>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</si>
  <si>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</si>
  <si>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</si>
  <si>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</si>
  <si>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</si>
  <si>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</si>
  <si>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</si>
  <si>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</si>
  <si>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</si>
  <si>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</si>
  <si>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</si>
  <si>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</si>
  <si>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</si>
  <si>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</si>
  <si>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</si>
  <si>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</si>
  <si>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</si>
  <si>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</si>
  <si>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</si>
  <si>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</si>
  <si>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</si>
  <si>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</si>
  <si>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</si>
  <si>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</si>
  <si>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</si>
  <si>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</si>
  <si>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</si>
  <si>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</si>
  <si>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</si>
  <si>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</si>
  <si>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</si>
  <si>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</si>
  <si>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</si>
  <si>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</si>
  <si>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</si>
  <si>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</si>
  <si>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</si>
  <si>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</si>
  <si>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</si>
  <si>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</si>
  <si>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</si>
  <si>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</si>
  <si>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</si>
  <si>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</si>
  <si>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</si>
  <si>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</si>
  <si>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</si>
  <si>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</si>
  <si>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</si>
  <si>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</si>
  <si>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</si>
  <si>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</si>
  <si>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</si>
  <si>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</si>
  <si>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</si>
  <si>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</si>
  <si>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</si>
  <si>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</si>
  <si>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</si>
  <si>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</si>
  <si>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</si>
  <si>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</si>
  <si>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</si>
  <si>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</si>
  <si>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</si>
  <si>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</si>
  <si>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</si>
  <si>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</si>
  <si>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</si>
  <si>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</si>
  <si>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</si>
  <si>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</si>
  <si>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</si>
  <si>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</si>
  <si>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</si>
  <si>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</si>
  <si>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</si>
  <si>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</si>
  <si>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</si>
  <si>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</si>
  <si>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</si>
  <si>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</si>
  <si>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</si>
  <si>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</si>
  <si>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</si>
  <si>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</si>
  <si>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</si>
  <si>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</si>
  <si>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</si>
  <si>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</si>
  <si>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</si>
  <si>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</si>
  <si>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</si>
  <si>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</si>
  <si>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</si>
  <si>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</si>
  <si>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</si>
  <si>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</si>
  <si>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</si>
  <si>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</si>
  <si>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</si>
  <si>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</si>
  <si>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</si>
  <si>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</si>
  <si>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</si>
  <si>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</si>
  <si>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</si>
  <si>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</si>
  <si>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</si>
  <si>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</si>
  <si>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</si>
  <si>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</si>
  <si>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</si>
  <si>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</si>
  <si>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</si>
  <si>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</si>
  <si>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</si>
  <si>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</si>
  <si>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</si>
  <si>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</si>
  <si>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</si>
  <si>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</si>
  <si>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</si>
  <si>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</si>
  <si>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</si>
  <si>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</si>
  <si>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</si>
  <si>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</si>
  <si>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</si>
  <si>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</si>
  <si>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</si>
  <si>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</si>
  <si>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</si>
  <si>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</si>
  <si>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</si>
  <si>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</si>
  <si>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</si>
  <si>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</si>
  <si>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</si>
  <si>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</si>
  <si>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</si>
  <si>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</si>
  <si>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</si>
  <si>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</si>
  <si>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</si>
  <si>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</si>
  <si>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</si>
  <si>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</si>
  <si>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</si>
  <si>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</si>
  <si>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</si>
  <si>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</si>
  <si>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</si>
  <si>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</si>
  <si>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</si>
  <si>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</si>
  <si>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</si>
  <si>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</si>
  <si>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</si>
  <si>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</si>
  <si>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</si>
  <si>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</si>
  <si>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</si>
  <si>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</si>
  <si>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</si>
  <si>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</si>
  <si>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</si>
  <si>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</si>
  <si>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</si>
  <si>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</si>
  <si>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</si>
  <si>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</si>
  <si>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</si>
  <si>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</si>
  <si>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</si>
  <si>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</si>
  <si>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</si>
  <si>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</si>
  <si>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</si>
  <si>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</si>
  <si>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</si>
  <si>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</si>
  <si>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</si>
  <si>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</si>
  <si>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</si>
  <si>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</si>
  <si>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</si>
  <si>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</si>
  <si>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</si>
  <si>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</si>
  <si>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</si>
  <si>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</si>
  <si>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</si>
  <si>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</si>
  <si>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</si>
  <si>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</si>
  <si>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</si>
  <si>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</si>
  <si>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</si>
  <si>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</si>
  <si>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</si>
  <si>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</si>
  <si>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</si>
  <si>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</si>
  <si>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</si>
  <si>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</si>
  <si>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</si>
  <si>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</si>
  <si>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</si>
  <si>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</si>
  <si>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</si>
  <si>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</si>
  <si>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</si>
  <si>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</si>
  <si>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</si>
  <si>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</si>
  <si>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</si>
  <si>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</si>
  <si>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</si>
  <si>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</si>
  <si>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</si>
  <si>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</si>
  <si>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</si>
  <si>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</si>
  <si>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</si>
  <si>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</si>
  <si>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</si>
  <si>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</si>
  <si>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</si>
  <si>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</si>
  <si>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</si>
  <si>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</si>
  <si>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</si>
  <si>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</si>
  <si>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</si>
  <si>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</si>
  <si>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</si>
  <si>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</si>
  <si>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</si>
  <si>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</si>
  <si>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</si>
  <si>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</si>
  <si>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</si>
  <si>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</si>
  <si>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</si>
  <si>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</si>
  <si>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</si>
  <si>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</si>
  <si>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</si>
  <si>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</si>
  <si>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</si>
  <si>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</si>
  <si>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</si>
  <si>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</si>
  <si>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</si>
  <si>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</si>
  <si>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</si>
  <si>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</si>
  <si>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</si>
  <si>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</si>
  <si>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</si>
  <si>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</si>
  <si>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</si>
  <si>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</si>
  <si>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</si>
  <si>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</si>
  <si>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</si>
  <si>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</si>
  <si>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</si>
  <si>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</si>
  <si>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</si>
  <si>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</si>
  <si>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</si>
  <si>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</si>
  <si>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</si>
  <si>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</si>
  <si>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</si>
  <si>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</si>
  <si>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</si>
  <si>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</si>
  <si>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</si>
  <si>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</si>
  <si>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</si>
  <si>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</si>
  <si>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</si>
  <si>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</si>
  <si>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</si>
  <si>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</si>
  <si>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</si>
  <si>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</si>
  <si>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</si>
  <si>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</si>
  <si>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</si>
  <si>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</si>
  <si>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</si>
  <si>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</si>
  <si>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</si>
  <si>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</si>
  <si>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</si>
  <si>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</si>
  <si>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</si>
  <si>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</si>
  <si>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</si>
  <si>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</si>
  <si>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</si>
  <si>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</si>
  <si>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</si>
  <si>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</si>
  <si>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</si>
  <si>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</si>
  <si>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</si>
  <si>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</si>
  <si>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</si>
  <si>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</si>
  <si>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</si>
  <si>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</si>
  <si>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</si>
  <si>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</si>
  <si>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</si>
  <si>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</si>
  <si>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</si>
  <si>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</si>
  <si>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</si>
  <si>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</si>
  <si>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</si>
  <si>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</si>
  <si>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</si>
  <si>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</si>
  <si>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</si>
  <si>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</si>
  <si>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</si>
  <si>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</si>
  <si>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</si>
  <si>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</si>
  <si>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</si>
  <si>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</si>
  <si>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</si>
  <si>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</si>
  <si>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</si>
  <si>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</si>
  <si>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</si>
  <si>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</si>
  <si>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</si>
  <si>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</si>
  <si>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</si>
  <si>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</si>
  <si>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</si>
  <si>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</si>
  <si>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</si>
  <si>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</si>
  <si>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</si>
  <si>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</si>
  <si>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</si>
  <si>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</si>
  <si>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</si>
  <si>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</si>
  <si>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</si>
  <si>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</si>
  <si>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</si>
  <si>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</si>
  <si>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</si>
  <si>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</si>
  <si>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</si>
  <si>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</si>
  <si>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</si>
  <si>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</si>
  <si>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</si>
  <si>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</si>
  <si>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</si>
  <si>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</si>
  <si>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</si>
  <si>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</si>
  <si>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</si>
  <si>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</si>
  <si>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</si>
  <si>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</si>
  <si>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</si>
  <si>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</si>
  <si>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</si>
  <si>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</si>
  <si>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</si>
  <si>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</si>
  <si>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</si>
  <si>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</si>
  <si>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</si>
  <si>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</si>
  <si>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</si>
  <si>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</si>
  <si>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</si>
  <si>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</si>
  <si>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</si>
  <si>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</si>
  <si>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</si>
  <si>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</si>
  <si>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</si>
  <si>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</si>
  <si>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</si>
  <si>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</si>
  <si>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</si>
  <si>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</si>
  <si>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</si>
  <si>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</si>
  <si>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</si>
  <si>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</si>
  <si>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</si>
  <si>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</si>
  <si>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</si>
  <si>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</si>
  <si>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</si>
  <si>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</si>
  <si>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</si>
  <si>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</si>
  <si>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</si>
  <si>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</si>
  <si>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</si>
  <si>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</si>
  <si>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</si>
  <si>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</si>
  <si>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</si>
  <si>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</si>
  <si>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</si>
  <si>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</si>
  <si>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</si>
  <si>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</si>
  <si>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</si>
  <si>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</si>
  <si>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</si>
  <si>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</si>
  <si>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</si>
  <si>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</si>
  <si>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</si>
  <si>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</si>
  <si>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</si>
  <si>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</si>
  <si>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</si>
  <si>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</si>
  <si>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</si>
  <si>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</si>
  <si>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</si>
  <si>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</si>
  <si>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</si>
  <si>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</si>
  <si>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</si>
  <si>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</si>
  <si>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</si>
  <si>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</si>
  <si>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</si>
  <si>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</si>
  <si>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</si>
  <si>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</si>
  <si>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</si>
  <si>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</si>
  <si>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</si>
  <si>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</si>
  <si>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</si>
  <si>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</si>
  <si>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</si>
  <si>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</si>
  <si>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</si>
  <si>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</si>
  <si>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</si>
  <si>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</si>
  <si>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</si>
  <si>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</si>
  <si>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</si>
  <si>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</si>
  <si>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</si>
  <si>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</si>
  <si>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</si>
  <si>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</si>
  <si>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</si>
  <si>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</si>
  <si>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</si>
  <si>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</si>
  <si>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</si>
  <si>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</si>
  <si>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</si>
  <si>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</si>
  <si>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</si>
  <si>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</si>
  <si>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</si>
  <si>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</si>
  <si>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</si>
  <si>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</si>
  <si>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</si>
  <si>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</si>
  <si>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</si>
  <si>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</si>
  <si>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</si>
  <si>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</si>
  <si>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</si>
  <si>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</si>
  <si>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</si>
  <si>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</si>
  <si>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</si>
  <si>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</si>
  <si>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</si>
  <si>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</si>
  <si>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</si>
  <si>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</si>
  <si>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</si>
  <si>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</si>
  <si>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</si>
  <si>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</si>
  <si>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</si>
  <si>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</si>
  <si>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</si>
  <si>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</si>
  <si>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</si>
  <si>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</si>
  <si>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</si>
  <si>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</si>
  <si>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</si>
  <si>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</si>
  <si>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</si>
  <si>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</si>
  <si>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</si>
  <si>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</si>
  <si>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</si>
  <si>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</si>
  <si>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</si>
  <si>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</si>
  <si>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</si>
  <si>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</si>
  <si>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</si>
  <si>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</si>
  <si>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</si>
  <si>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</si>
  <si>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</si>
  <si>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</si>
  <si>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</si>
  <si>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</si>
  <si>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</si>
  <si>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</si>
  <si>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</si>
  <si>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</si>
  <si>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</si>
  <si>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</si>
  <si>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</si>
  <si>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</si>
  <si>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</si>
  <si>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</si>
  <si>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</si>
  <si>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</si>
  <si>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</si>
  <si>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</si>
  <si>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</si>
  <si>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</si>
  <si>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</si>
  <si>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</si>
  <si>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</si>
  <si>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</si>
  <si>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</si>
  <si>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</si>
  <si>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</si>
  <si>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</si>
  <si>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</si>
  <si>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</si>
  <si>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</si>
  <si>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</si>
  <si>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</si>
  <si>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</si>
  <si>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</si>
  <si>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</si>
  <si>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</si>
  <si>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</si>
  <si>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</si>
  <si>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</si>
  <si>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</si>
  <si>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</si>
  <si>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</si>
  <si>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</si>
  <si>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</si>
  <si>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</si>
  <si>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</si>
  <si>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</si>
  <si>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</si>
  <si>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</si>
  <si>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</si>
  <si>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</si>
  <si>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</si>
  <si>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</si>
  <si>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</si>
  <si>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</si>
  <si>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</si>
  <si>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</si>
  <si>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</si>
  <si>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</si>
  <si>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</si>
  <si>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</si>
  <si>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</si>
  <si>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</si>
  <si>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</si>
  <si>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</si>
  <si>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</si>
  <si>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</si>
  <si>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</si>
  <si>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</si>
  <si>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</si>
  <si>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</si>
  <si>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</si>
  <si>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</si>
  <si>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</si>
  <si>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</si>
  <si>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</si>
  <si>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</si>
  <si>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</si>
  <si>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</si>
  <si>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</si>
  <si>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</si>
  <si>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</si>
  <si>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</si>
  <si>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</si>
  <si>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</si>
  <si>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</si>
  <si>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</si>
  <si>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</si>
  <si>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</si>
  <si>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</si>
  <si>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</si>
  <si>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</si>
  <si>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</si>
  <si>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</si>
  <si>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</si>
  <si>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</si>
  <si>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</si>
  <si>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</si>
  <si>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</si>
  <si>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</si>
  <si>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</si>
  <si>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</si>
  <si>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</si>
  <si>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</si>
  <si>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</si>
  <si>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</si>
  <si>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</si>
  <si>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</si>
  <si>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</si>
  <si>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</si>
  <si>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</si>
  <si>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</si>
  <si>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</si>
  <si>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</si>
  <si>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</si>
  <si>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</si>
  <si>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</si>
  <si>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</si>
  <si>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</si>
  <si>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</si>
  <si>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</si>
  <si>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</si>
  <si>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</si>
  <si>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</si>
  <si>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</si>
  <si>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</si>
  <si>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</si>
  <si>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</si>
  <si>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</si>
  <si>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</si>
  <si>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</si>
  <si>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</si>
  <si>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</si>
  <si>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</si>
  <si>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</si>
  <si>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</si>
  <si>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</si>
  <si>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</si>
  <si>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</si>
  <si>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</si>
  <si>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</si>
  <si>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</si>
  <si>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</si>
  <si>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</si>
  <si>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</si>
  <si>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</si>
  <si>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</si>
  <si>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</si>
  <si>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</si>
  <si>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</si>
  <si>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</si>
  <si>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</si>
  <si>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</si>
  <si>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</si>
  <si>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</si>
  <si>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</si>
  <si>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</si>
  <si>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</si>
  <si>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</si>
  <si>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</si>
  <si>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</si>
  <si>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</si>
  <si>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</si>
  <si>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</si>
  <si>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</si>
  <si>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</si>
  <si>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</si>
  <si>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</si>
  <si>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</si>
  <si>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</si>
  <si>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</si>
  <si>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</si>
  <si>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</si>
  <si>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</si>
  <si>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</si>
  <si>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</si>
  <si>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</si>
  <si>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</si>
  <si>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</si>
  <si>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</si>
  <si>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</si>
  <si>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</si>
  <si>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</si>
  <si>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</si>
  <si>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</si>
  <si>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</si>
  <si>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</si>
  <si>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</si>
  <si>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</si>
  <si>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</si>
  <si>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</si>
  <si>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</si>
  <si>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</si>
  <si>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</si>
  <si>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</si>
  <si>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</si>
  <si>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</si>
  <si>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</si>
  <si>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</si>
  <si>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</si>
  <si>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</si>
  <si>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</si>
  <si>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</si>
  <si>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</si>
  <si>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</si>
  <si>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</si>
  <si>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</si>
  <si>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</si>
  <si>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</si>
  <si>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</si>
  <si>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</si>
  <si>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</si>
  <si>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</si>
  <si>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</si>
  <si>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</si>
  <si>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</si>
  <si>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</si>
  <si>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</si>
  <si>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</si>
  <si>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</si>
  <si>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</si>
  <si>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</si>
  <si>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</si>
  <si>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</si>
  <si>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</si>
  <si>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</si>
  <si>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</si>
  <si>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</si>
  <si>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</si>
  <si>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</si>
  <si>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</si>
  <si>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</si>
  <si>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</si>
  <si>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</si>
  <si>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</si>
  <si>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</si>
  <si>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</si>
  <si>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</si>
  <si>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</si>
  <si>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</si>
  <si>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</si>
  <si>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</si>
  <si>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</si>
  <si>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</si>
  <si>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</si>
  <si>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</si>
  <si>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</si>
  <si>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</si>
  <si>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</si>
  <si>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</si>
  <si>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</si>
  <si>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</si>
  <si>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</si>
  <si>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</si>
  <si>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</si>
  <si>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</si>
  <si>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</si>
  <si>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</si>
  <si>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</si>
  <si>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</si>
  <si>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</si>
  <si>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</si>
  <si>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</si>
  <si>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</si>
  <si>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</si>
  <si>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</si>
  <si>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</si>
  <si>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</si>
  <si>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</si>
  <si>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</si>
  <si>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</si>
  <si>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</si>
  <si>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</si>
  <si>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</si>
  <si>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</si>
  <si>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</si>
  <si>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</si>
  <si>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</si>
  <si>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</si>
  <si>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</si>
  <si>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</si>
  <si>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</si>
  <si>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</si>
  <si>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</si>
  <si>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</si>
  <si>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</si>
  <si>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</si>
  <si>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</si>
  <si>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</si>
  <si>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</si>
  <si>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</si>
  <si>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</si>
  <si>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</si>
  <si>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</si>
  <si>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</si>
  <si>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</si>
  <si>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</si>
  <si>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</si>
  <si>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</si>
  <si>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</si>
  <si>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</si>
  <si>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</si>
  <si>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</si>
  <si>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</si>
  <si>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</si>
  <si>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</si>
  <si>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</si>
  <si>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</si>
  <si>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</si>
  <si>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</si>
  <si>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</si>
  <si>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</si>
  <si>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</si>
  <si>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</si>
  <si>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</si>
  <si>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</si>
  <si>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</si>
  <si>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</si>
  <si>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</si>
  <si>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</si>
  <si>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</si>
  <si>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</si>
  <si>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</si>
  <si>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</si>
  <si>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</si>
  <si>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</si>
  <si>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</si>
  <si>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</si>
  <si>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</si>
  <si>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</si>
  <si>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</si>
  <si>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</si>
  <si>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</si>
  <si>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</si>
  <si>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</si>
  <si>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</si>
  <si>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</si>
  <si>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</si>
  <si>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</si>
  <si>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</si>
  <si>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</si>
  <si>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</si>
  <si>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</si>
  <si>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</si>
  <si>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</si>
  <si>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</si>
  <si>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</si>
  <si>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</si>
  <si>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</si>
  <si>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</si>
  <si>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</si>
  <si>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</si>
  <si>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</si>
  <si>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</si>
  <si>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</si>
  <si>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</si>
  <si>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</si>
  <si>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</si>
  <si>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</si>
  <si>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</si>
  <si>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</si>
  <si>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</si>
  <si>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</si>
  <si>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</si>
  <si>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</si>
  <si>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</si>
  <si>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</si>
  <si>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</si>
  <si>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</si>
  <si>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</si>
  <si>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</si>
  <si>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</si>
  <si>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</si>
  <si>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</si>
  <si>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</si>
  <si>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</si>
  <si>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</si>
  <si>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</si>
  <si>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</si>
  <si>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</si>
  <si>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</si>
  <si>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</si>
  <si>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</si>
  <si>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</si>
  <si>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</si>
  <si>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</si>
  <si>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</si>
  <si>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</si>
  <si>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</si>
  <si>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</si>
  <si>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</si>
  <si>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</si>
  <si>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</si>
  <si>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</si>
  <si>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</si>
  <si>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</si>
  <si>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</si>
  <si>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</si>
  <si>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</si>
  <si>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</si>
  <si>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</si>
  <si>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</si>
  <si>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</si>
  <si>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</si>
  <si>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</si>
  <si>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</si>
  <si>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</si>
  <si>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</si>
  <si>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</si>
  <si>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</si>
  <si>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</si>
  <si>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</si>
  <si>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</si>
  <si>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</si>
  <si>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</si>
  <si>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</si>
  <si>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</si>
  <si>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</si>
  <si>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</si>
  <si>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</si>
  <si>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</si>
  <si>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</si>
  <si>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</si>
  <si>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</si>
  <si>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</si>
  <si>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</si>
  <si>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</si>
  <si>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</si>
  <si>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</si>
  <si>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</si>
  <si>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</si>
  <si>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</si>
  <si>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</si>
  <si>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</si>
  <si>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</si>
  <si>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</si>
  <si>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</si>
  <si>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</si>
  <si>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</si>
  <si>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</si>
  <si>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</si>
  <si>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</si>
  <si>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</si>
  <si>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</si>
  <si>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</si>
  <si>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</si>
  <si>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</si>
  <si>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</si>
  <si>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</si>
  <si>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</si>
  <si>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</si>
  <si>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</si>
  <si>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</si>
  <si>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</si>
  <si>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</si>
  <si>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</si>
  <si>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</si>
  <si>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</si>
  <si>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</si>
  <si>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</si>
  <si>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</si>
  <si>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</si>
  <si>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</si>
  <si>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</si>
  <si>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</si>
  <si>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</si>
  <si>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</si>
  <si>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</si>
  <si>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</si>
  <si>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</si>
  <si>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</si>
  <si>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</si>
  <si>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</si>
  <si>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</si>
  <si>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</si>
  <si>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</si>
  <si>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</si>
  <si>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</si>
  <si>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</si>
  <si>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</si>
  <si>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</si>
  <si>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</si>
  <si>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</si>
  <si>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</si>
  <si>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</si>
  <si>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</si>
  <si>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</si>
  <si>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</si>
  <si>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</si>
  <si>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</si>
  <si>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</si>
  <si>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</si>
  <si>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</si>
  <si>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</si>
  <si>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</si>
  <si>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</si>
  <si>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</si>
  <si>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</si>
  <si>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</si>
  <si>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</si>
  <si>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</si>
  <si>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</si>
  <si>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</si>
  <si>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</si>
  <si>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</si>
  <si>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</si>
  <si>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</si>
  <si>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</si>
  <si>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</si>
  <si>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</si>
  <si>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</si>
  <si>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</si>
  <si>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</si>
  <si>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</si>
  <si>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</si>
  <si>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</si>
  <si>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</si>
  <si>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</si>
  <si>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</si>
  <si>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</si>
  <si>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</si>
  <si>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</si>
  <si>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</si>
  <si>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</si>
  <si>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</si>
  <si>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</si>
  <si>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</si>
  <si>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</si>
  <si>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</si>
  <si>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</si>
  <si>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</si>
  <si>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</si>
  <si>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</si>
  <si>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</si>
  <si>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</si>
  <si>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</si>
  <si>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</si>
  <si>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</si>
  <si>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</si>
  <si>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</si>
  <si>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</si>
  <si>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</si>
  <si>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</si>
  <si>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</si>
  <si>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</si>
  <si>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</si>
  <si>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</si>
  <si>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</si>
  <si>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</si>
  <si>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</si>
  <si>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</si>
  <si>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</si>
  <si>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</si>
  <si>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</si>
  <si>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</si>
  <si>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</si>
  <si>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</si>
  <si>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</si>
  <si>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</si>
  <si>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</si>
  <si>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</si>
  <si>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</si>
  <si>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</si>
  <si>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</si>
  <si>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</si>
  <si>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</si>
  <si>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</si>
  <si>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</si>
  <si>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</si>
  <si>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</si>
  <si>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</si>
  <si>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</si>
  <si>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</si>
  <si>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</si>
  <si>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</si>
  <si>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</si>
  <si>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</si>
  <si>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</si>
  <si>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</si>
  <si>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</si>
  <si>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</si>
  <si>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</si>
  <si>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</si>
  <si>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</si>
  <si>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</si>
  <si>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</si>
  <si>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</si>
  <si>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</si>
  <si>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</si>
  <si>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</si>
  <si>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</si>
  <si>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</si>
  <si>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</si>
  <si>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</si>
  <si>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</si>
  <si>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</si>
  <si>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</si>
  <si>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</si>
  <si>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</si>
  <si>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</si>
  <si>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</si>
  <si>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</si>
  <si>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</si>
  <si>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</si>
  <si>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</si>
  <si>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</si>
  <si>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</si>
  <si>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</si>
  <si>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</si>
  <si>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</si>
  <si>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</si>
  <si>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</si>
  <si>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</si>
  <si>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</si>
  <si>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</si>
  <si>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</si>
  <si>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</si>
  <si>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</si>
  <si>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</si>
  <si>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</si>
  <si>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</si>
  <si>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</si>
  <si>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</si>
  <si>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</si>
  <si>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</si>
  <si>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</si>
  <si>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</si>
  <si>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</si>
  <si>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</si>
  <si>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</si>
  <si>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</si>
  <si>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</si>
  <si>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</si>
  <si>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</si>
  <si>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</si>
  <si>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</si>
  <si>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</si>
  <si>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</si>
  <si>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</si>
  <si>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</si>
  <si>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</si>
  <si>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</si>
  <si>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</si>
  <si>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</si>
  <si>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</si>
  <si>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</si>
  <si>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</si>
  <si>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</si>
  <si>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</si>
  <si>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</si>
  <si>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</si>
  <si>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</si>
  <si>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</si>
  <si>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</si>
  <si>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</si>
  <si>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</si>
  <si>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</si>
  <si>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</si>
  <si>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</si>
  <si>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</si>
  <si>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</si>
  <si>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</si>
  <si>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</si>
  <si>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</si>
  <si>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</si>
  <si>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</si>
  <si>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</si>
  <si>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</si>
  <si>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</si>
  <si>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</si>
  <si>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</si>
  <si>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</si>
  <si>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</si>
  <si>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</si>
  <si>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</si>
  <si>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</si>
  <si>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</si>
  <si>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</si>
  <si>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</si>
  <si>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</si>
  <si>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</si>
  <si>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</si>
  <si>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</si>
  <si>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</si>
  <si>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</si>
  <si>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</si>
  <si>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</si>
  <si>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</si>
  <si>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</si>
  <si>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</si>
  <si>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</si>
  <si>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</si>
  <si>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</si>
  <si>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</si>
  <si>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</si>
  <si>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</si>
  <si>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</si>
  <si>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</si>
  <si>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</si>
  <si>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</si>
  <si>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</si>
  <si>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</si>
  <si>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</si>
  <si>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</si>
  <si>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</si>
  <si>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</si>
  <si>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</si>
  <si>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</si>
  <si>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</si>
  <si>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</si>
  <si>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</si>
  <si>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</si>
  <si>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</si>
  <si>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</si>
  <si>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</si>
  <si>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</si>
  <si>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</si>
  <si>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</si>
  <si>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</si>
  <si>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</si>
  <si>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</si>
  <si>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</si>
  <si>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</si>
  <si>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</si>
  <si>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</si>
  <si>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</si>
  <si>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</si>
  <si>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</si>
  <si>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</si>
  <si>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</si>
  <si>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</si>
  <si>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</si>
  <si>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</si>
  <si>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</si>
  <si>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</si>
  <si>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</si>
  <si>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</si>
  <si>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</si>
  <si>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</si>
  <si>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</si>
  <si>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</si>
  <si>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</si>
  <si>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</si>
  <si>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</si>
  <si>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</si>
  <si>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</si>
  <si>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</si>
  <si>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</si>
  <si>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</si>
  <si>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</si>
  <si>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</si>
  <si>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</si>
  <si>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</si>
  <si>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</si>
  <si>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</si>
  <si>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</si>
  <si>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</si>
  <si>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</si>
  <si>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</si>
  <si>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</si>
  <si>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</si>
  <si>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</si>
  <si>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</si>
  <si>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</si>
  <si>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</si>
  <si>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</si>
  <si>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</si>
  <si>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</si>
  <si>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</si>
  <si>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</si>
  <si>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</si>
  <si>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</si>
  <si>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</si>
  <si>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</si>
  <si>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</si>
  <si>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</si>
  <si>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</si>
  <si>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</si>
  <si>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</si>
  <si>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</si>
  <si>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</si>
  <si>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</si>
  <si>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</si>
  <si>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</si>
  <si>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</si>
  <si>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</si>
  <si>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</si>
  <si>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</si>
  <si>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</si>
  <si>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</si>
  <si>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</si>
  <si>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</si>
  <si>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</si>
  <si>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</si>
  <si>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</si>
  <si>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</si>
  <si>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</si>
  <si>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</si>
  <si>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</si>
  <si>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</si>
  <si>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</si>
  <si>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</si>
  <si>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</si>
  <si>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</si>
  <si>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</si>
  <si>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</si>
  <si>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</si>
  <si>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</si>
  <si>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</si>
  <si>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</si>
  <si>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</si>
  <si>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</si>
  <si>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</si>
  <si>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</si>
  <si>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</si>
  <si>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</si>
  <si>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</si>
  <si>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</si>
  <si>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</si>
  <si>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</si>
  <si>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</si>
  <si>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</si>
  <si>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</si>
  <si>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</si>
  <si>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</si>
  <si>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</si>
  <si>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</si>
  <si>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</si>
  <si>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</si>
  <si>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</si>
  <si>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</si>
  <si>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</si>
  <si>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</si>
  <si>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</si>
  <si>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</si>
  <si>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</si>
  <si>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</si>
  <si>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</si>
  <si>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</si>
  <si>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</si>
  <si>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</si>
  <si>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</si>
  <si>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</si>
  <si>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</si>
  <si>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</si>
  <si>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</si>
  <si>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</si>
  <si>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</si>
  <si>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</si>
  <si>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</si>
  <si>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</si>
  <si>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</si>
  <si>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</si>
  <si>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</si>
  <si>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</si>
  <si>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</si>
  <si>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</si>
  <si>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</si>
  <si>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</si>
  <si>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</si>
  <si>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</si>
  <si>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</si>
  <si>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</si>
  <si>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</si>
  <si>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</si>
  <si>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</si>
  <si>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</si>
  <si>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</si>
  <si>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</si>
  <si>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</si>
  <si>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</si>
  <si>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</si>
  <si>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</si>
  <si>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</si>
  <si>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</si>
  <si>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</si>
  <si>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</si>
  <si>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</si>
  <si>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</si>
  <si>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</si>
  <si>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</si>
  <si>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</si>
  <si>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</si>
  <si>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</si>
  <si>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</si>
  <si>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</si>
  <si>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</si>
  <si>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</si>
  <si>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</si>
  <si>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</si>
  <si>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</si>
  <si>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</si>
  <si>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</si>
  <si>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</si>
  <si>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</si>
  <si>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</si>
  <si>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</si>
  <si>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</si>
  <si>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</si>
  <si>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</si>
  <si>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</si>
  <si>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</si>
  <si>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</si>
  <si>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</si>
  <si>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</si>
  <si>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</si>
  <si>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</si>
  <si>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</si>
  <si>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</si>
  <si>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</si>
  <si>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</si>
  <si>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</si>
  <si>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</si>
  <si>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</si>
  <si>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</si>
  <si>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</si>
  <si>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</si>
  <si>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</si>
  <si>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</si>
  <si>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</si>
  <si>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</si>
  <si>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</si>
  <si>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</si>
  <si>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</si>
  <si>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</si>
  <si>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</si>
  <si>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</si>
  <si>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</si>
  <si>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</si>
  <si>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</si>
  <si>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</si>
  <si>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</si>
  <si>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</si>
  <si>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</si>
  <si>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</si>
  <si>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</si>
  <si>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</si>
  <si>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</si>
  <si>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</si>
  <si>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</si>
  <si>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</si>
  <si>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</si>
  <si>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</si>
  <si>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</si>
  <si>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</si>
  <si>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</si>
  <si>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</si>
  <si>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</si>
  <si>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</si>
  <si>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</si>
  <si>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</si>
  <si>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</si>
  <si>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</si>
  <si>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</si>
  <si>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</si>
  <si>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</si>
  <si>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</si>
  <si>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</si>
  <si>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</si>
  <si>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</si>
  <si>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</si>
  <si>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</si>
  <si>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</si>
  <si>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</si>
  <si>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</si>
  <si>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</si>
  <si>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</si>
  <si>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</si>
  <si>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</si>
  <si>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</si>
  <si>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</si>
  <si>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</si>
  <si>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</si>
  <si>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</si>
  <si>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</si>
  <si>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</si>
  <si>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</si>
  <si>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</si>
  <si>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</si>
  <si>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</si>
  <si>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</si>
  <si>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</si>
  <si>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</si>
  <si>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</si>
  <si>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</si>
  <si>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</si>
  <si>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</si>
  <si>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</si>
  <si>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</si>
  <si>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</si>
  <si>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</si>
  <si>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</si>
  <si>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</si>
  <si>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</si>
  <si>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</si>
  <si>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</si>
  <si>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</si>
  <si>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</si>
  <si>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</si>
  <si>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</si>
  <si>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</si>
  <si>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</si>
  <si>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</si>
  <si>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</si>
  <si>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</si>
  <si>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</si>
  <si>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</si>
  <si>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</si>
  <si>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</si>
  <si>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</si>
  <si>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</si>
  <si>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</si>
  <si>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</si>
  <si>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</si>
  <si>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</si>
  <si>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</si>
  <si>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</si>
  <si>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</si>
  <si>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</si>
  <si>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</si>
  <si>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</si>
  <si>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</si>
  <si>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</si>
  <si>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</si>
  <si>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</si>
  <si>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</si>
  <si>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</si>
  <si>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</si>
  <si>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</si>
  <si>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</si>
  <si>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</si>
  <si>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</si>
  <si>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</si>
  <si>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</si>
  <si>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</si>
  <si>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</si>
  <si>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</si>
  <si>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</si>
  <si>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</si>
  <si>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</si>
  <si>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</si>
  <si>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</si>
  <si>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</si>
  <si>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</si>
  <si>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</si>
  <si>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</si>
  <si>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</si>
  <si>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</si>
  <si>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</si>
  <si>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</si>
  <si>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</si>
  <si>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</si>
  <si>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</si>
  <si>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</si>
  <si>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</si>
  <si>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</si>
  <si>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</si>
  <si>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</si>
  <si>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</si>
  <si>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</si>
  <si>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</si>
  <si>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</si>
  <si>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</si>
  <si>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</si>
  <si>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</si>
  <si>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</si>
  <si>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</si>
  <si>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</si>
  <si>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</si>
  <si>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</si>
  <si>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</si>
  <si>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</si>
  <si>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</si>
  <si>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</si>
  <si>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</si>
  <si>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</si>
  <si>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</si>
  <si>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</si>
  <si>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</si>
  <si>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</si>
  <si>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</si>
  <si>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</si>
  <si>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</si>
  <si>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</si>
  <si>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</si>
  <si>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</si>
  <si>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</si>
  <si>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</si>
  <si>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</si>
  <si>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</si>
  <si>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</si>
  <si>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</si>
  <si>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</si>
  <si>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</si>
  <si>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</si>
  <si>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</si>
  <si>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</si>
  <si>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</si>
  <si>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</si>
  <si>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</si>
  <si>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</si>
  <si>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</si>
  <si>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</si>
  <si>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</si>
  <si>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</si>
  <si>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</si>
  <si>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</si>
  <si>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</si>
  <si>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</si>
  <si>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</si>
  <si>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</si>
  <si>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</si>
  <si>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</si>
  <si>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</si>
  <si>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</si>
  <si>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</si>
  <si>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</si>
  <si>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</si>
  <si>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</si>
  <si>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</si>
  <si>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</si>
  <si>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</si>
  <si>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</si>
  <si>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</si>
  <si>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</si>
  <si>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</si>
  <si>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</si>
  <si>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</si>
  <si>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</si>
  <si>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</si>
  <si>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</si>
  <si>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</si>
  <si>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</si>
  <si>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</si>
  <si>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</si>
  <si>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</si>
  <si>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</si>
  <si>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</si>
  <si>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</si>
  <si>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</si>
  <si>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</si>
  <si>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</si>
  <si>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</si>
  <si>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</si>
  <si>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</si>
  <si>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</si>
  <si>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</si>
  <si>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</si>
  <si>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</si>
  <si>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</si>
  <si>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</si>
  <si>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</si>
  <si>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</si>
  <si>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</si>
  <si>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</si>
  <si>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</si>
  <si>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</si>
  <si>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</si>
  <si>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</si>
  <si>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</si>
  <si>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</si>
  <si>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</si>
  <si>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</si>
  <si>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</si>
  <si>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</si>
  <si>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</si>
  <si>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</si>
  <si>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</si>
  <si>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</si>
  <si>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</si>
  <si>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</si>
  <si>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</si>
  <si>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</si>
  <si>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</si>
  <si>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</si>
  <si>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</si>
  <si>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</si>
  <si>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</si>
  <si>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</si>
  <si>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</si>
  <si>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</si>
  <si>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</si>
  <si>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</si>
  <si>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</si>
  <si>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</si>
  <si>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</si>
  <si>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</si>
  <si>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</si>
  <si>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</si>
  <si>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</si>
  <si>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</si>
  <si>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</si>
  <si>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</si>
  <si>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</si>
  <si>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</si>
  <si>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</si>
  <si>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</si>
  <si>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</si>
  <si>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</si>
  <si>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</si>
  <si>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</si>
  <si>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</si>
  <si>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</si>
  <si>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</si>
  <si>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</si>
  <si>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</si>
  <si>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</si>
  <si>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</si>
  <si>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</si>
  <si>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</si>
  <si>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</si>
  <si>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</si>
  <si>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</si>
  <si>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</si>
  <si>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</si>
  <si>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</si>
  <si>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</si>
  <si>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</si>
  <si>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</si>
  <si>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</si>
  <si>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</si>
  <si>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</si>
  <si>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</si>
  <si>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</si>
  <si>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</si>
  <si>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</si>
  <si>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</si>
  <si>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</si>
  <si>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</si>
  <si>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</si>
  <si>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</si>
  <si>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</si>
  <si>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</si>
  <si>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</si>
  <si>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</si>
  <si>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</si>
  <si>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</si>
  <si>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</si>
  <si>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</si>
  <si>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</si>
  <si>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</si>
  <si>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</si>
  <si>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</si>
  <si>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</si>
  <si>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</si>
  <si>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</si>
  <si>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</si>
  <si>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</si>
  <si>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</si>
  <si>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</si>
  <si>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</si>
  <si>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</si>
  <si>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</si>
  <si>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</si>
  <si>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</si>
  <si>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</si>
  <si>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</si>
  <si>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</si>
  <si>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</si>
  <si>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</si>
  <si>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</si>
  <si>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</si>
  <si>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</si>
  <si>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</si>
  <si>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</si>
  <si>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</si>
  <si>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</si>
  <si>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</si>
  <si>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</si>
  <si>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</si>
  <si>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</si>
  <si>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</si>
  <si>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</si>
  <si>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</si>
  <si>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</si>
  <si>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</si>
  <si>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</si>
  <si>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</si>
  <si>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</si>
  <si>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</si>
  <si>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</si>
  <si>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</si>
  <si>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</si>
  <si>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</si>
  <si>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</si>
  <si>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</si>
  <si>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</si>
  <si>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</si>
  <si>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</si>
  <si>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</si>
  <si>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</si>
  <si>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</si>
  <si>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</si>
  <si>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</si>
  <si>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</si>
  <si>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</si>
  <si>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</si>
  <si>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</si>
  <si>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</si>
  <si>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</si>
  <si>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</si>
  <si>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</si>
  <si>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</si>
  <si>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</si>
  <si>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</si>
  <si>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</si>
  <si>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</si>
  <si>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</si>
  <si>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</si>
  <si>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</si>
  <si>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</si>
  <si>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</si>
  <si>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</si>
  <si>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</si>
  <si>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</si>
  <si>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</si>
  <si>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</si>
  <si>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</si>
  <si>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</si>
  <si>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</si>
  <si>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</si>
  <si>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</si>
  <si>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</si>
  <si>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</si>
  <si>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</si>
  <si>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</si>
  <si>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</si>
  <si>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</si>
  <si>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</si>
  <si>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</si>
  <si>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</si>
  <si>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</si>
  <si>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</si>
  <si>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</si>
  <si>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</si>
  <si>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</si>
  <si>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</si>
  <si>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</si>
  <si>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</si>
  <si>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</si>
  <si>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</si>
  <si>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</si>
  <si>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</si>
  <si>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</si>
  <si>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</si>
  <si>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</si>
  <si>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</si>
  <si>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</si>
  <si>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</si>
  <si>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</si>
  <si>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</si>
  <si>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</si>
  <si>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</si>
  <si>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</si>
  <si>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</si>
  <si>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</si>
  <si>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</si>
  <si>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</si>
  <si>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</si>
  <si>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</si>
  <si>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</si>
  <si>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</si>
  <si>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</si>
  <si>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</si>
  <si>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</si>
  <si>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</si>
  <si>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</si>
  <si>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</si>
  <si>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</si>
  <si>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</si>
  <si>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</si>
  <si>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</si>
  <si>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</si>
  <si>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</si>
  <si>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</si>
  <si>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</si>
  <si>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</si>
  <si>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</si>
  <si>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</si>
  <si>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</si>
  <si>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</si>
  <si>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</si>
  <si>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</si>
  <si>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</si>
  <si>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</si>
  <si>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</si>
  <si>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</si>
  <si>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</si>
  <si>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</si>
  <si>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</si>
  <si>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</si>
  <si>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</si>
  <si>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</si>
  <si>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</si>
  <si>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</si>
  <si>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</si>
  <si>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</si>
  <si>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</si>
  <si>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</si>
  <si>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</si>
  <si>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</si>
  <si>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</si>
  <si>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</si>
  <si>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</si>
  <si>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</si>
  <si>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</si>
  <si>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</si>
  <si>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</si>
  <si>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</si>
  <si>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</si>
  <si>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</si>
  <si>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</si>
  <si>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</si>
  <si>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</si>
  <si>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</si>
  <si>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</si>
  <si>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</si>
  <si>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</si>
  <si>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</si>
  <si>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</si>
  <si>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</si>
  <si>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</si>
  <si>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</si>
  <si>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</si>
  <si>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</si>
  <si>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</si>
  <si>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</si>
  <si>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</si>
  <si>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</si>
  <si>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</si>
  <si>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</si>
  <si>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</si>
  <si>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</si>
  <si>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</si>
  <si>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</si>
  <si>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</si>
  <si>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</si>
  <si>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</si>
  <si>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</si>
  <si>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</si>
  <si>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</si>
  <si>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</si>
  <si>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</si>
  <si>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</si>
  <si>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</si>
  <si>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</si>
  <si>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</si>
  <si>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</si>
  <si>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</si>
  <si>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</si>
  <si>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</si>
  <si>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</si>
  <si>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</si>
  <si>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</si>
  <si>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</si>
  <si>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</si>
  <si>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</si>
  <si>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</si>
  <si>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</si>
  <si>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</si>
  <si>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</si>
  <si>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</si>
  <si>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</si>
  <si>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</si>
  <si>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</si>
  <si>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</si>
  <si>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</si>
  <si>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</si>
  <si>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</si>
  <si>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</si>
  <si>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</si>
  <si>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</si>
  <si>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</si>
  <si>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</si>
  <si>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</si>
  <si>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</si>
  <si>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</si>
  <si>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</si>
  <si>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</si>
  <si>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</si>
  <si>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</si>
  <si>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</si>
  <si>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</si>
  <si>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</si>
  <si>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</si>
  <si>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</si>
  <si>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</si>
  <si>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</si>
  <si>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</si>
  <si>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</si>
  <si>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</si>
  <si>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</si>
  <si>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</si>
  <si>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</si>
  <si>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</si>
  <si>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</si>
  <si>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</si>
  <si>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</si>
  <si>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</si>
  <si>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</si>
  <si>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</si>
  <si>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</si>
  <si>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</si>
  <si>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</si>
  <si>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</si>
  <si>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</si>
  <si>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</si>
  <si>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</si>
  <si>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</si>
  <si>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</si>
  <si>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</si>
  <si>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</si>
  <si>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</si>
  <si>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</si>
  <si>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</si>
  <si>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</si>
  <si>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</si>
  <si>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</si>
  <si>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</si>
  <si>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</si>
  <si>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</si>
  <si>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</si>
  <si>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</si>
  <si>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</si>
  <si>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</si>
  <si>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</si>
  <si>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</si>
  <si>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</si>
  <si>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</si>
  <si>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</si>
  <si>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</si>
  <si>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</si>
  <si>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</si>
  <si>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</si>
  <si>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</si>
  <si>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</si>
  <si>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</si>
  <si>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</si>
  <si>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</si>
  <si>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</si>
  <si>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</si>
  <si>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</si>
  <si>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</si>
  <si>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</si>
  <si>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</si>
  <si>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</si>
  <si>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</si>
  <si>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</si>
  <si>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</si>
  <si>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</si>
  <si>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</si>
  <si>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</si>
  <si>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</si>
  <si>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</si>
  <si>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</si>
  <si>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</si>
  <si>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</si>
  <si>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</si>
  <si>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</si>
  <si>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</si>
  <si>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</si>
  <si>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</si>
  <si>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</si>
  <si>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</si>
  <si>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</si>
  <si>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</si>
  <si>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</si>
  <si>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</si>
  <si>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</si>
  <si>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</si>
  <si>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</si>
  <si>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</si>
  <si>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</si>
  <si>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</si>
  <si>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</si>
  <si>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</si>
  <si>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</si>
  <si>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</si>
  <si>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</si>
  <si>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</si>
  <si>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</si>
  <si>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</si>
  <si>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</si>
  <si>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</si>
  <si>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</si>
  <si>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</si>
  <si>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</si>
  <si>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</si>
  <si>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</si>
  <si>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</si>
  <si>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</si>
  <si>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</si>
  <si>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</si>
  <si>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</si>
  <si>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</si>
  <si>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</si>
  <si>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</si>
  <si>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</si>
  <si>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</si>
  <si>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</si>
  <si>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</si>
  <si>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</si>
  <si>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</si>
  <si>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</si>
  <si>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</si>
  <si>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</si>
  <si>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</si>
  <si>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</si>
  <si>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</si>
  <si>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</si>
  <si>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</si>
  <si>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</si>
  <si>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</si>
  <si>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</si>
  <si>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</si>
  <si>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</si>
  <si>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</si>
  <si>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</si>
  <si>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</si>
  <si>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</si>
  <si>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</si>
  <si>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</si>
  <si>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</si>
  <si>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</si>
  <si>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</si>
  <si>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</si>
  <si>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</si>
  <si>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</si>
  <si>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</si>
  <si>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</si>
  <si>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</si>
  <si>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</si>
  <si>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</si>
  <si>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</si>
  <si>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</si>
  <si>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</si>
  <si>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</si>
  <si>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</si>
  <si>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</si>
  <si>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</si>
  <si>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</si>
  <si>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</si>
  <si>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</si>
  <si>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</si>
  <si>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</si>
  <si>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</si>
  <si>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</si>
  <si>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</si>
  <si>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</si>
  <si>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</si>
  <si>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</si>
  <si>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</si>
  <si>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</si>
  <si>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</si>
  <si>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</si>
  <si>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</si>
  <si>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</si>
  <si>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</si>
  <si>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</si>
  <si>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</si>
  <si>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</si>
  <si>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</si>
  <si>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</si>
  <si>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</si>
  <si>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</si>
  <si>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</si>
  <si>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</si>
  <si>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</si>
  <si>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</si>
  <si>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</si>
  <si>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</si>
  <si>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</si>
  <si>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</si>
  <si>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</si>
  <si>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</si>
  <si>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</si>
  <si>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</si>
  <si>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</si>
  <si>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</si>
  <si>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</si>
  <si>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</si>
  <si>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</si>
  <si>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</si>
  <si>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</si>
  <si>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</si>
  <si>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</si>
  <si>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</si>
  <si>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</si>
  <si>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</si>
  <si>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</si>
  <si>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</si>
  <si>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</si>
  <si>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</si>
  <si>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</si>
  <si>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</si>
  <si>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</si>
  <si>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</si>
  <si>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</si>
  <si>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</si>
  <si>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</si>
  <si>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</si>
  <si>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</si>
  <si>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</si>
  <si>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</si>
  <si>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</si>
  <si>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</si>
  <si>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</si>
  <si>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</si>
  <si>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</si>
  <si>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</si>
  <si>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</si>
  <si>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</si>
  <si>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</si>
  <si>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</si>
  <si>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</si>
  <si>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</si>
  <si>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</si>
  <si>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</si>
  <si>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</si>
  <si>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</si>
  <si>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</si>
  <si>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</si>
  <si>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</si>
  <si>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</si>
  <si>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</si>
  <si>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</si>
  <si>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</si>
  <si>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</si>
  <si>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</si>
  <si>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</si>
  <si>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</si>
  <si>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</si>
  <si>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</si>
  <si>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</si>
  <si>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</si>
  <si>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</si>
  <si>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</si>
  <si>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</si>
  <si>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</si>
  <si>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</si>
  <si>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</si>
  <si>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</si>
  <si>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</si>
  <si>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</si>
  <si>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</si>
  <si>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</si>
  <si>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</si>
  <si>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</si>
  <si>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</si>
  <si>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</si>
  <si>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</si>
  <si>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</si>
  <si>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</si>
  <si>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</si>
  <si>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</si>
  <si>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</si>
  <si>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</si>
  <si>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</si>
  <si>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</si>
  <si>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</si>
  <si>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</si>
  <si>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</si>
  <si>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</si>
  <si>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</si>
  <si>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</si>
  <si>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</si>
  <si>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</si>
  <si>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</si>
  <si>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</si>
  <si>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</si>
  <si>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</si>
  <si>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</si>
  <si>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</si>
  <si>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</si>
  <si>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</si>
  <si>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</si>
  <si>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</si>
  <si>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</si>
  <si>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</si>
  <si>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</si>
  <si>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</si>
  <si>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</si>
  <si>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</si>
  <si>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</si>
  <si>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</si>
  <si>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</si>
  <si>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</si>
  <si>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</si>
  <si>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</si>
  <si>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</si>
  <si>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</si>
  <si>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</si>
  <si>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</si>
  <si>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</si>
  <si>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</si>
  <si>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</si>
  <si>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</si>
  <si>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</si>
  <si>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</si>
  <si>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</si>
  <si>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</si>
  <si>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</si>
  <si>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</si>
  <si>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</si>
  <si>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</si>
  <si>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</si>
  <si>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</si>
  <si>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</si>
  <si>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</si>
  <si>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</si>
  <si>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</si>
  <si>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</si>
  <si>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</si>
  <si>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</si>
  <si>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</si>
  <si>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</si>
  <si>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</si>
  <si>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</si>
  <si>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</si>
  <si>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</si>
  <si>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</si>
  <si>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</si>
  <si>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</si>
  <si>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</si>
  <si>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</si>
  <si>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</si>
  <si>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</si>
  <si>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</si>
  <si>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</si>
  <si>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</si>
  <si>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</si>
  <si>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</si>
  <si>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</si>
  <si>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</si>
  <si>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</si>
  <si>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</si>
  <si>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</si>
  <si>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</si>
  <si>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</si>
  <si>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</si>
  <si>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</si>
  <si>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</si>
  <si>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</si>
  <si>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</si>
  <si>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</si>
  <si>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</si>
  <si>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</si>
  <si>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</si>
  <si>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</si>
  <si>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</si>
  <si>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</si>
  <si>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</si>
  <si>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</si>
  <si>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</si>
  <si>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</si>
  <si>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</si>
  <si>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</si>
  <si>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</si>
  <si>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</si>
  <si>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</si>
  <si>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</si>
  <si>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</si>
  <si>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</si>
  <si>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</si>
  <si>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</si>
  <si>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</si>
  <si>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</si>
  <si>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</si>
  <si>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</si>
  <si>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</si>
  <si>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</si>
  <si>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</si>
  <si>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</si>
  <si>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</si>
  <si>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</si>
  <si>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</si>
  <si>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</si>
  <si>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</si>
  <si>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</si>
  <si>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</si>
  <si>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</si>
  <si>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</si>
  <si>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</si>
  <si>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</si>
  <si>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</si>
  <si>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</si>
  <si>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</si>
  <si>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</si>
  <si>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</si>
  <si>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</si>
  <si>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</si>
  <si>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</si>
  <si>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</si>
  <si>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</si>
  <si>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</si>
  <si>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</si>
  <si>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</si>
  <si>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</si>
  <si>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</si>
  <si>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</si>
  <si>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</si>
  <si>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</si>
  <si>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</si>
  <si>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</si>
  <si>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</si>
  <si>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</si>
  <si>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</si>
  <si>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</si>
  <si>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</si>
  <si>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</si>
  <si>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</si>
  <si>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</si>
  <si>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</si>
  <si>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</si>
  <si>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</si>
  <si>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</si>
  <si>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</si>
  <si>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</si>
  <si>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</si>
  <si>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</si>
  <si>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</si>
  <si>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</si>
  <si>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</si>
  <si>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</si>
  <si>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</si>
  <si>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</si>
  <si>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</si>
  <si>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</si>
  <si>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</si>
  <si>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</si>
  <si>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</si>
  <si>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</si>
  <si>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</si>
  <si>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</si>
  <si>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</si>
  <si>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</si>
  <si>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</si>
  <si>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</si>
  <si>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</si>
  <si>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</si>
  <si>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</si>
  <si>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</si>
  <si>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</si>
  <si>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</si>
  <si>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</si>
  <si>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</si>
  <si>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</si>
  <si>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</si>
  <si>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</si>
  <si>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</si>
  <si>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</si>
  <si>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</si>
  <si>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</si>
  <si>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</si>
  <si>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</si>
  <si>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</si>
  <si>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</si>
  <si>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</si>
  <si>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</si>
  <si>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</si>
  <si>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</si>
  <si>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</si>
  <si>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</si>
  <si>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</si>
  <si>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</si>
  <si>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</si>
  <si>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</si>
  <si>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</si>
  <si>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</si>
  <si>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</si>
  <si>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</si>
  <si>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</si>
  <si>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</si>
  <si>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</si>
  <si>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</si>
  <si>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</si>
  <si>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</si>
  <si>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</si>
  <si>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</si>
  <si>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</si>
  <si>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</si>
  <si>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</si>
  <si>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</si>
  <si>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</si>
  <si>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</si>
  <si>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</si>
  <si>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</si>
  <si>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</si>
  <si>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</si>
  <si>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</si>
  <si>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</si>
  <si>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</si>
  <si>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</si>
  <si>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</si>
  <si>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</si>
  <si>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</si>
  <si>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</si>
  <si>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</si>
  <si>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</si>
  <si>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</si>
  <si>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</si>
  <si>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</si>
  <si>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</si>
  <si>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</si>
  <si>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</si>
  <si>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</si>
  <si>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</si>
  <si>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</si>
  <si>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</si>
  <si>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</si>
  <si>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</si>
  <si>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</si>
  <si>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</si>
  <si>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</si>
  <si>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</si>
  <si>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</si>
  <si>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</si>
  <si>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</si>
  <si>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</si>
  <si>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</si>
  <si>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</si>
  <si>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</si>
  <si>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</si>
  <si>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</si>
  <si>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</si>
  <si>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</si>
  <si>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</si>
  <si>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</si>
  <si>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</si>
  <si>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</si>
  <si>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</si>
  <si>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</si>
  <si>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</si>
  <si>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</si>
  <si>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</si>
  <si>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</si>
  <si>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</si>
  <si>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</si>
  <si>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</si>
  <si>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</si>
  <si>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</si>
  <si>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</si>
  <si>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</si>
  <si>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</si>
  <si>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</si>
  <si>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</si>
  <si>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</si>
  <si>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</si>
  <si>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</si>
  <si>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</si>
  <si>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</si>
  <si>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</si>
  <si>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</si>
  <si>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</si>
  <si>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</si>
  <si>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</si>
  <si>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</si>
  <si>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</si>
  <si>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</si>
  <si>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</si>
  <si>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</si>
  <si>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</si>
  <si>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</si>
  <si>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</si>
  <si>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</si>
  <si>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</si>
  <si>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</si>
  <si>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</si>
  <si>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</si>
  <si>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</si>
  <si>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</si>
  <si>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</si>
  <si>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</si>
  <si>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</si>
  <si>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</si>
  <si>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</si>
  <si>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</si>
  <si>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</si>
  <si>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</si>
  <si>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</si>
  <si>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</si>
  <si>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</si>
  <si>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</si>
  <si>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</si>
  <si>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</si>
  <si>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</si>
  <si>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</si>
  <si>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</si>
  <si>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</si>
  <si>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</si>
  <si>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</si>
  <si>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</si>
  <si>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</si>
  <si>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</si>
  <si>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</si>
  <si>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</si>
  <si>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</si>
  <si>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</si>
  <si>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</si>
  <si>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</si>
  <si>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</si>
  <si>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</si>
  <si>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</si>
  <si>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</si>
  <si>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</si>
  <si>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</si>
  <si>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</si>
  <si>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</si>
  <si>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</si>
  <si>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</si>
  <si>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</si>
  <si>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</si>
  <si>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</si>
  <si>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</si>
  <si>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</si>
  <si>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</si>
  <si>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</si>
  <si>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</si>
  <si>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</si>
  <si>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</si>
  <si>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</si>
  <si>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</si>
  <si>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</si>
  <si>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</si>
  <si>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</si>
  <si>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</si>
  <si>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</si>
  <si>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</si>
  <si>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</si>
  <si>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</si>
  <si>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</si>
  <si>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</si>
  <si>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</si>
  <si>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</si>
  <si>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</si>
  <si>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</si>
  <si>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</si>
  <si>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</si>
  <si>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</si>
  <si>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</si>
  <si>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</si>
  <si>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</si>
  <si>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</si>
  <si>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</si>
  <si>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</si>
  <si>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</si>
  <si>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</si>
  <si>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</si>
  <si>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</si>
  <si>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</si>
  <si>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</si>
  <si>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</si>
  <si>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</si>
  <si>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</si>
  <si>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</si>
  <si>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</si>
  <si>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</si>
  <si>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</si>
  <si>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</si>
  <si>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</si>
  <si>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</si>
  <si>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</si>
  <si>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</si>
  <si>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</si>
  <si>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</si>
  <si>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</si>
  <si>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</si>
  <si>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</si>
  <si>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</si>
  <si>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</si>
  <si>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</si>
  <si>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</si>
  <si>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</si>
  <si>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</si>
  <si>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</si>
  <si>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</si>
  <si>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</si>
  <si>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</si>
  <si>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</si>
  <si>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</si>
  <si>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</si>
  <si>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</si>
  <si>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</si>
  <si>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</si>
  <si>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</si>
  <si>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</si>
  <si>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</si>
  <si>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</si>
  <si>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</si>
  <si>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</si>
  <si>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</si>
  <si>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</si>
  <si>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</si>
  <si>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</si>
  <si>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</si>
  <si>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</si>
  <si>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</si>
  <si>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</si>
  <si>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</si>
  <si>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</si>
  <si>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</si>
  <si>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</si>
  <si>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</si>
  <si>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</si>
  <si>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</si>
  <si>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</si>
  <si>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</si>
  <si>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</si>
  <si>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</si>
  <si>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</si>
  <si>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</si>
  <si>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</si>
  <si>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</si>
  <si>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</si>
  <si>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</si>
  <si>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</si>
  <si>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</si>
  <si>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</si>
  <si>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</si>
  <si>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</si>
  <si>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</si>
  <si>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</si>
  <si>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</si>
  <si>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</si>
  <si>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</si>
  <si>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</si>
  <si>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</si>
  <si>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</si>
  <si>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</si>
  <si>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</si>
  <si>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</si>
  <si>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</si>
  <si>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</si>
  <si>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</si>
  <si>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</si>
  <si>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</si>
  <si>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</si>
  <si>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</si>
  <si>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</si>
  <si>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</si>
  <si>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</si>
  <si>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</si>
  <si>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</si>
  <si>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</si>
  <si>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</si>
  <si>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</si>
  <si>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</si>
  <si>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</si>
  <si>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</si>
  <si>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</si>
  <si>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</si>
  <si>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</si>
  <si>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</si>
  <si>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</si>
  <si>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</si>
  <si>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</si>
  <si>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</si>
  <si>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</si>
  <si>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</si>
  <si>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</si>
  <si>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</si>
  <si>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</si>
  <si>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</si>
  <si>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</si>
  <si>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</si>
  <si>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</si>
  <si>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</si>
  <si>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</si>
  <si>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</si>
  <si>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</si>
  <si>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</si>
  <si>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</si>
  <si>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</si>
  <si>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</si>
  <si>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</si>
  <si>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</si>
  <si>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</si>
  <si>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</si>
  <si>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</si>
  <si>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</si>
  <si>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</si>
  <si>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</si>
  <si>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</si>
  <si>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</si>
  <si>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</si>
  <si>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</si>
  <si>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</si>
  <si>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</si>
  <si>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</si>
  <si>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</si>
  <si>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</si>
  <si>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</si>
  <si>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</si>
  <si>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</si>
  <si>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</si>
  <si>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</si>
  <si>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</si>
  <si>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</si>
  <si>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</si>
  <si>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</si>
  <si>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</si>
  <si>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</si>
  <si>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</si>
  <si>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</si>
  <si>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</si>
  <si>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</si>
  <si>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</si>
  <si>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</si>
  <si>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</si>
  <si>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</si>
  <si>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</si>
  <si>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</si>
  <si>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</si>
  <si>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</si>
  <si>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</si>
  <si>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</si>
  <si>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</si>
  <si>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</si>
  <si>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</si>
  <si>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</si>
  <si>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</si>
  <si>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</si>
  <si>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</si>
  <si>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</si>
  <si>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</si>
  <si>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</si>
  <si>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</si>
  <si>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</si>
  <si>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</si>
  <si>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</si>
  <si>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</si>
  <si>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</si>
  <si>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</si>
  <si>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</si>
  <si>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</si>
  <si>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</si>
  <si>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</si>
  <si>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</si>
  <si>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</si>
  <si>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</si>
  <si>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</si>
  <si>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</si>
  <si>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</si>
  <si>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</si>
  <si>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</si>
  <si>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</si>
  <si>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</si>
  <si>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</si>
  <si>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</si>
  <si>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</si>
  <si>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</si>
  <si>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</si>
  <si>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</si>
  <si>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</si>
  <si>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</si>
  <si>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</si>
  <si>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</si>
  <si>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</si>
  <si>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</si>
  <si>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</si>
  <si>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</si>
  <si>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</si>
  <si>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</si>
  <si>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</si>
  <si>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</si>
  <si>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</si>
  <si>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</si>
  <si>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</si>
  <si>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</si>
  <si>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</si>
  <si>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</si>
  <si>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</si>
  <si>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</si>
  <si>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</si>
  <si>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</si>
  <si>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</si>
  <si>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</si>
  <si>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</si>
  <si>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</si>
  <si>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</si>
  <si>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</si>
  <si>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</si>
  <si>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</si>
  <si>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</si>
  <si>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</si>
  <si>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</si>
  <si>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</si>
  <si>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</si>
  <si>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</si>
  <si>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</si>
  <si>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</si>
  <si>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</si>
  <si>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</si>
  <si>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</si>
  <si>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</si>
  <si>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</si>
  <si>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</si>
  <si>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</si>
  <si>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</si>
  <si>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</si>
  <si>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</si>
  <si>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</si>
  <si>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</si>
  <si>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</si>
  <si>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</si>
  <si>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</si>
  <si>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</si>
  <si>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</si>
  <si>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</si>
  <si>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</si>
  <si>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</si>
  <si>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</si>
  <si>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</si>
  <si>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</si>
  <si>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</si>
  <si>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</si>
  <si>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</si>
  <si>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</si>
  <si>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</si>
  <si>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</si>
  <si>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</si>
  <si>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</si>
  <si>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</si>
  <si>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</si>
  <si>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</si>
  <si>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</si>
  <si>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</si>
  <si>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</si>
  <si>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</si>
  <si>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</si>
  <si>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</si>
  <si>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</si>
  <si>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</si>
  <si>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</si>
  <si>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</si>
  <si>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</si>
  <si>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</si>
  <si>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</si>
  <si>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</si>
  <si>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</si>
  <si>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</si>
  <si>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</si>
  <si>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</si>
  <si>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</si>
  <si>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</si>
  <si>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</si>
  <si>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</si>
  <si>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</si>
  <si>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</si>
  <si>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</si>
  <si>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</si>
  <si>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</si>
  <si>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</si>
  <si>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</si>
  <si>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</si>
  <si>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</si>
  <si>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</si>
  <si>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</si>
  <si>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</si>
  <si>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</si>
  <si>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</si>
  <si>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</si>
  <si>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</si>
  <si>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</si>
  <si>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</si>
  <si>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</si>
  <si>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</si>
  <si>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</si>
  <si>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</si>
  <si>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</si>
  <si>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</si>
  <si>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</si>
  <si>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</si>
  <si>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</si>
  <si>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</si>
  <si>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</si>
  <si>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</si>
  <si>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</si>
  <si>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</si>
  <si>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</si>
  <si>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</si>
  <si>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</si>
  <si>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</si>
  <si>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</si>
  <si>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</si>
  <si>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</si>
  <si>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</si>
  <si>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</si>
  <si>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</si>
  <si>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</si>
  <si>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</si>
  <si>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</si>
  <si>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</si>
  <si>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</si>
  <si>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</si>
  <si>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</si>
  <si>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</si>
  <si>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</si>
  <si>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</si>
  <si>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</si>
  <si>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</si>
  <si>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</si>
  <si>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</si>
  <si>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</si>
  <si>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</si>
  <si>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</si>
  <si>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</si>
  <si>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</si>
  <si>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</si>
  <si>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</si>
  <si>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</si>
  <si>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</si>
  <si>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</si>
  <si>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</si>
  <si>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</si>
  <si>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</si>
  <si>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</si>
  <si>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</si>
  <si>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</si>
  <si>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</si>
  <si>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</si>
  <si>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</si>
  <si>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</si>
  <si>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</si>
  <si>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</si>
  <si>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</si>
  <si>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</si>
  <si>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</si>
  <si>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</si>
  <si>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</si>
  <si>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</si>
  <si>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</si>
  <si>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</si>
  <si>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</si>
  <si>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</si>
  <si>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</si>
  <si>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</si>
  <si>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</si>
  <si>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</si>
  <si>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</si>
  <si>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</si>
  <si>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</si>
  <si>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</si>
  <si>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</si>
  <si>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</si>
  <si>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</si>
  <si>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</si>
  <si>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</si>
  <si>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</si>
  <si>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</si>
  <si>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</si>
  <si>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</si>
  <si>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</si>
  <si>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</si>
  <si>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</si>
  <si>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</si>
  <si>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</si>
  <si>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</si>
  <si>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</si>
  <si>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</si>
  <si>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</si>
  <si>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</si>
  <si>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</si>
  <si>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</si>
  <si>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</si>
  <si>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</si>
  <si>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</si>
  <si>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</si>
  <si>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</si>
  <si>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</si>
  <si>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</si>
  <si>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</si>
  <si>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</si>
  <si>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</si>
  <si>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</si>
  <si>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</si>
  <si>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</si>
  <si>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</si>
  <si>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</si>
  <si>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</si>
  <si>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</si>
  <si>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</si>
  <si>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</si>
  <si>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</si>
  <si>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</si>
  <si>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</si>
  <si>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</si>
  <si>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</si>
  <si>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</si>
  <si>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</si>
  <si>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</si>
  <si>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</si>
  <si>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</si>
  <si>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</si>
  <si>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</si>
  <si>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</si>
  <si>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</si>
  <si>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</si>
  <si>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</si>
  <si>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</si>
  <si>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</si>
  <si>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</si>
  <si>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</si>
  <si>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</si>
  <si>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</si>
  <si>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</si>
  <si>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</si>
  <si>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</si>
  <si>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</si>
  <si>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</si>
  <si>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</si>
  <si>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</si>
  <si>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</si>
  <si>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</si>
  <si>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</si>
  <si>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</si>
  <si>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</si>
  <si>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</si>
  <si>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</si>
  <si>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</si>
  <si>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</si>
  <si>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</si>
  <si>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</si>
  <si>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</si>
  <si>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</si>
  <si>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</si>
  <si>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</si>
  <si>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</si>
  <si>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</si>
  <si>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</si>
  <si>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</si>
  <si>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</si>
  <si>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</si>
  <si>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</si>
  <si>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</si>
  <si>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</si>
  <si>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</si>
  <si>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</si>
  <si>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</si>
  <si>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</si>
  <si>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</si>
  <si>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</si>
  <si>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</si>
  <si>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</si>
  <si>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</si>
  <si>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</si>
  <si>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</si>
  <si>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</si>
  <si>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</si>
  <si>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</si>
  <si>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</si>
  <si>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</si>
  <si>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</si>
  <si>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</si>
  <si>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</si>
  <si>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</si>
  <si>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</si>
  <si>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</si>
  <si>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</si>
  <si>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</si>
  <si>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</si>
  <si>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</si>
  <si>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</si>
  <si>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</si>
  <si>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</si>
  <si>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</si>
  <si>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</si>
  <si>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</si>
  <si>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</si>
  <si>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</si>
  <si>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</si>
  <si>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</si>
  <si>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</si>
  <si>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</si>
  <si>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</si>
  <si>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</si>
  <si>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</si>
  <si>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</si>
  <si>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</si>
  <si>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</si>
  <si>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</si>
  <si>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</si>
  <si>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</si>
  <si>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</si>
  <si>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</si>
  <si>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</si>
  <si>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</si>
  <si>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</si>
  <si>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</si>
  <si>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</si>
  <si>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</si>
  <si>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</si>
  <si>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</si>
  <si>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</si>
  <si>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</si>
  <si>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</si>
  <si>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</si>
  <si>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</si>
  <si>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</si>
  <si>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</si>
  <si>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</si>
  <si>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</si>
  <si>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</si>
  <si>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</si>
  <si>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</si>
  <si>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</si>
  <si>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</si>
  <si>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</si>
  <si>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</si>
  <si>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</si>
  <si>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</si>
  <si>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</si>
  <si>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</si>
  <si>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</si>
  <si>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</si>
  <si>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</si>
  <si>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</si>
  <si>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</si>
  <si>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</si>
  <si>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</si>
  <si>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</si>
  <si>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</si>
  <si>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</si>
  <si>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</si>
  <si>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</si>
  <si>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</si>
  <si>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</si>
  <si>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</si>
  <si>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</si>
  <si>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</si>
  <si>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</si>
  <si>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</si>
  <si>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</si>
  <si>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</si>
  <si>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</si>
  <si>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</si>
  <si>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</si>
  <si>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</si>
  <si>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</si>
  <si>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</si>
  <si>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</si>
  <si>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</si>
  <si>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</si>
  <si>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</si>
  <si>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</si>
  <si>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</si>
  <si>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</si>
  <si>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</si>
  <si>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</si>
  <si>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</si>
  <si>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</si>
  <si>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</si>
  <si>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</si>
  <si>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</si>
  <si>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</si>
  <si>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</si>
  <si>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</si>
  <si>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</si>
  <si>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</si>
  <si>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</si>
  <si>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</si>
  <si>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</si>
  <si>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</si>
  <si>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</si>
  <si>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</si>
  <si>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</si>
  <si>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</si>
  <si>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</si>
  <si>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</si>
  <si>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</si>
  <si>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</si>
  <si>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</si>
  <si>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</si>
  <si>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</si>
  <si>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</si>
  <si>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</si>
  <si>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</si>
  <si>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</si>
  <si>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</si>
  <si>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</si>
  <si>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</si>
  <si>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</si>
  <si>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</si>
  <si>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</si>
  <si>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</si>
  <si>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</si>
  <si>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</si>
  <si>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</si>
  <si>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</si>
  <si>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</si>
  <si>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</si>
  <si>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</si>
  <si>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</si>
  <si>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</si>
  <si>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</si>
  <si>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</si>
  <si>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</si>
  <si>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</si>
  <si>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</si>
  <si>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</si>
  <si>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</si>
  <si>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</si>
  <si>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</si>
  <si>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</si>
  <si>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</si>
  <si>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</si>
  <si>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</si>
  <si>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</si>
  <si>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</si>
  <si>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</si>
  <si>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</si>
  <si>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</si>
  <si>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</si>
  <si>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</si>
  <si>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</si>
  <si>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</si>
  <si>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</si>
  <si>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</si>
  <si>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</si>
  <si>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</si>
  <si>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</si>
  <si>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</si>
  <si>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</si>
  <si>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</si>
  <si>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</si>
  <si>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</si>
  <si>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</si>
  <si>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</si>
  <si>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</si>
  <si>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</si>
  <si>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</si>
  <si>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</si>
  <si>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</si>
  <si>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</si>
  <si>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</si>
  <si>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</si>
  <si>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</si>
  <si>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</si>
  <si>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</si>
  <si>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</si>
  <si>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</si>
  <si>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</si>
  <si>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</si>
  <si>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</si>
  <si>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</si>
  <si>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</si>
  <si>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</si>
  <si>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</si>
  <si>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</si>
  <si>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</si>
  <si>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</si>
  <si>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</si>
  <si>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</si>
  <si>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</si>
  <si>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</si>
  <si>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</si>
  <si>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</si>
  <si>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</si>
  <si>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</si>
  <si>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</si>
  <si>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</si>
  <si>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</si>
  <si>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</si>
  <si>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</si>
  <si>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</si>
  <si>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</si>
  <si>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</si>
  <si>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</si>
  <si>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</si>
  <si>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</si>
  <si>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</si>
  <si>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</si>
  <si>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</si>
  <si>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</si>
  <si>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</si>
  <si>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</si>
  <si>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</si>
  <si>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</si>
  <si>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</si>
  <si>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</si>
  <si>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</si>
  <si>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</si>
  <si>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</si>
  <si>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</si>
  <si>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</si>
  <si>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</si>
  <si>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</si>
  <si>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</si>
  <si>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</si>
  <si>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</si>
  <si>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</si>
  <si>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</si>
  <si>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</si>
  <si>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</si>
  <si>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</si>
  <si>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</si>
  <si>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</si>
  <si>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</si>
  <si>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</si>
  <si>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</si>
  <si>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</si>
  <si>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</si>
  <si>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</si>
  <si>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</si>
  <si>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</si>
  <si>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</si>
  <si>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</si>
  <si>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</si>
  <si>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</si>
  <si>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</si>
  <si>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</si>
  <si>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</si>
  <si>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</si>
  <si>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</si>
  <si>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</si>
  <si>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</si>
  <si>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</si>
  <si>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</si>
  <si>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</si>
  <si>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</si>
  <si>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</si>
  <si>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</si>
  <si>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</si>
  <si>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</si>
  <si>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</si>
  <si>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</si>
  <si>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</si>
  <si>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</si>
  <si>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</si>
  <si>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</si>
  <si>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</si>
  <si>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</si>
  <si>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</si>
  <si>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</si>
  <si>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</si>
  <si>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</si>
  <si>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</si>
  <si>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</si>
  <si>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</si>
  <si>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</si>
  <si>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</si>
  <si>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</si>
  <si>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</si>
  <si>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</si>
  <si>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</si>
  <si>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</si>
  <si>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</si>
  <si>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</si>
  <si>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</si>
  <si>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</si>
  <si>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</si>
  <si>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</si>
  <si>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</si>
  <si>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</si>
  <si>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</si>
  <si>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</si>
  <si>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</si>
  <si>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</si>
  <si>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</si>
  <si>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</si>
  <si>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</si>
  <si>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</si>
  <si>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</si>
  <si>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</si>
  <si>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</si>
  <si>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</si>
  <si>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</si>
  <si>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</si>
  <si>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</si>
  <si>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</si>
  <si>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</si>
  <si>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</si>
  <si>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</si>
  <si>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</si>
  <si>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</si>
  <si>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</si>
  <si>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</si>
  <si>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</si>
  <si>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</si>
  <si>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</si>
  <si>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</si>
  <si>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</si>
  <si>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</si>
  <si>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</si>
  <si>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</si>
  <si>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</si>
  <si>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</si>
  <si>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</si>
  <si>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</si>
  <si>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</si>
  <si>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</si>
  <si>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</si>
  <si>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</si>
  <si>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</si>
  <si>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</si>
  <si>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</si>
  <si>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</si>
  <si>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</si>
  <si>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</si>
  <si>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</si>
  <si>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</si>
  <si>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</si>
  <si>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</si>
  <si>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</si>
  <si>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</si>
  <si>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</si>
  <si>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</si>
  <si>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</si>
  <si>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</si>
  <si>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</si>
  <si>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</si>
  <si>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</si>
  <si>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</si>
  <si>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</si>
  <si>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</si>
  <si>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</si>
  <si>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</si>
  <si>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</si>
  <si>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</si>
  <si>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</si>
  <si>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</si>
  <si>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</si>
  <si>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</si>
  <si>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</si>
  <si>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</si>
  <si>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</si>
  <si>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</si>
  <si>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</si>
  <si>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</si>
  <si>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</si>
  <si>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</si>
  <si>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</si>
  <si>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</si>
  <si>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</si>
  <si>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</si>
  <si>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</si>
  <si>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</si>
  <si>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</si>
  <si>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</si>
  <si>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</si>
  <si>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</si>
  <si>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</si>
  <si>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</si>
  <si>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</si>
  <si>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</si>
  <si>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</si>
  <si>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</si>
  <si>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</si>
  <si>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</si>
  <si>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</si>
  <si>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</si>
  <si>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</si>
  <si>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</si>
  <si>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</si>
  <si>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</si>
  <si>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</si>
  <si>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</si>
  <si>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</si>
  <si>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</si>
  <si>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</si>
  <si>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</si>
  <si>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</si>
  <si>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</si>
  <si>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</si>
  <si>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</si>
  <si>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</si>
  <si>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</si>
  <si>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</si>
  <si>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</si>
  <si>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</si>
  <si>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</si>
  <si>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</si>
  <si>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</si>
  <si>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</si>
  <si>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</si>
  <si>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</si>
  <si>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</si>
  <si>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</si>
  <si>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</si>
  <si>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</si>
  <si>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</si>
  <si>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</si>
  <si>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</si>
  <si>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</si>
  <si>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</si>
  <si>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</si>
  <si>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</si>
  <si>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</si>
  <si>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</si>
  <si>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</si>
  <si>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</si>
  <si>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</si>
  <si>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</si>
  <si>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</si>
  <si>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</si>
  <si>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</si>
  <si>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</si>
  <si>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</si>
  <si>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</si>
  <si>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</si>
  <si>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</si>
  <si>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</si>
  <si>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</si>
  <si>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</si>
  <si>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</si>
  <si>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</si>
  <si>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</si>
  <si>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</si>
  <si>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</si>
  <si>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</si>
  <si>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</si>
  <si>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</si>
  <si>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</si>
  <si>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</si>
  <si>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</si>
  <si>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</si>
  <si>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</si>
  <si>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</si>
  <si>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</si>
  <si>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</si>
  <si>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</si>
  <si>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</si>
  <si>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</si>
  <si>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</si>
  <si>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</si>
  <si>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</si>
  <si>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</si>
  <si>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</si>
  <si>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</si>
  <si>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</si>
  <si>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</si>
  <si>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</si>
  <si>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</si>
  <si>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</si>
  <si>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</si>
  <si>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</si>
  <si>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</si>
  <si>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</si>
  <si>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</si>
  <si>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</si>
  <si>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</si>
  <si>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</si>
  <si>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</si>
  <si>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</si>
  <si>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</si>
  <si>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</si>
  <si>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</si>
  <si>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</si>
  <si>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</si>
  <si>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</si>
  <si>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</si>
  <si>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</si>
  <si>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</si>
  <si>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</si>
  <si>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</si>
  <si>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</si>
  <si>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</si>
  <si>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</si>
  <si>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</si>
  <si>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</si>
  <si>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</si>
  <si>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</si>
  <si>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</si>
  <si>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</si>
  <si>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</si>
  <si>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</si>
  <si>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</si>
  <si>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</si>
  <si>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</si>
  <si>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</si>
  <si>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</si>
  <si>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</si>
  <si>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</si>
  <si>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</si>
  <si>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</si>
  <si>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</si>
  <si>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</si>
  <si>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</si>
  <si>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</si>
  <si>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</si>
  <si>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</si>
  <si>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</si>
  <si>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</si>
  <si>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</si>
  <si>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</si>
  <si>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</si>
  <si>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</si>
  <si>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</si>
  <si>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</si>
  <si>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</si>
  <si>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</si>
  <si>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</si>
  <si>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</si>
  <si>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</si>
  <si>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</si>
  <si>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</si>
  <si>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</si>
  <si>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</si>
  <si>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</si>
  <si>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</si>
  <si>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</si>
  <si>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</si>
  <si>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</si>
  <si>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</si>
  <si>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</si>
  <si>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</si>
  <si>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</si>
  <si>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</si>
  <si>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</si>
  <si>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</si>
  <si>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</si>
  <si>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</si>
  <si>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</si>
  <si>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</si>
  <si>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</si>
  <si>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</si>
  <si>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</si>
  <si>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</si>
  <si>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</si>
  <si>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</si>
  <si>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</si>
  <si>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</si>
  <si>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</si>
  <si>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</si>
  <si>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</si>
  <si>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</si>
  <si>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</si>
  <si>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</si>
  <si>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</si>
  <si>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</si>
  <si>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</si>
  <si>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</si>
  <si>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</si>
  <si>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</si>
  <si>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</si>
  <si>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</si>
  <si>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</si>
  <si>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</si>
  <si>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</si>
  <si>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</si>
  <si>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</si>
  <si>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</si>
  <si>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</si>
  <si>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</si>
  <si>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</si>
  <si>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</si>
  <si>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</si>
  <si>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</si>
  <si>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</si>
  <si>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</si>
  <si>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</si>
  <si>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</si>
  <si>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</si>
  <si>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</si>
  <si>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</si>
  <si>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</si>
  <si>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</si>
  <si>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</si>
  <si>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</si>
  <si>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</si>
  <si>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</si>
  <si>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</si>
  <si>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</si>
  <si>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</si>
  <si>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</si>
  <si>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</si>
  <si>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</si>
  <si>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</si>
  <si>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</si>
  <si>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</si>
  <si>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</si>
  <si>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</si>
  <si>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</si>
  <si>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</si>
  <si>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</si>
  <si>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</si>
  <si>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</si>
  <si>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</si>
  <si>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</si>
  <si>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</si>
  <si>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</si>
  <si>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</si>
  <si>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</si>
  <si>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</si>
  <si>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</si>
  <si>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</si>
  <si>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</si>
  <si>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</si>
  <si>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</si>
  <si>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</si>
  <si>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</si>
  <si>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</si>
  <si>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</si>
  <si>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</si>
  <si>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</si>
  <si>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</si>
  <si>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</si>
  <si>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</si>
  <si>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</si>
  <si>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</si>
  <si>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</si>
  <si>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</si>
  <si>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</si>
  <si>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</si>
  <si>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</si>
  <si>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</si>
  <si>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</si>
  <si>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</si>
  <si>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</si>
  <si>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</si>
  <si>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</si>
  <si>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</si>
  <si>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</si>
  <si>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</si>
  <si>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</si>
  <si>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</si>
  <si>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</si>
  <si>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</si>
  <si>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</si>
  <si>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</si>
  <si>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</si>
  <si>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</si>
  <si>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</si>
  <si>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</si>
  <si>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</si>
  <si>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</si>
  <si>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</si>
  <si>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</si>
  <si>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</si>
  <si>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</si>
  <si>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</si>
  <si>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</si>
  <si>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</si>
  <si>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</si>
  <si>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</si>
  <si>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</si>
  <si>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</si>
  <si>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</si>
  <si>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</si>
  <si>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</si>
  <si>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</si>
  <si>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</si>
  <si>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</si>
  <si>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</si>
  <si>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</si>
  <si>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</si>
  <si>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</si>
  <si>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</si>
  <si>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</si>
  <si>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</si>
  <si>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</si>
  <si>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</si>
  <si>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</si>
  <si>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</si>
  <si>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</si>
  <si>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</si>
  <si>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</si>
  <si>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</si>
  <si>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</si>
  <si>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</si>
  <si>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</si>
  <si>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</si>
  <si>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</si>
  <si>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</si>
  <si>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</si>
  <si>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</si>
  <si>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</si>
  <si>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</si>
  <si>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</si>
  <si>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</si>
  <si>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</si>
  <si>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</si>
  <si>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</si>
  <si>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</si>
  <si>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</si>
  <si>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</si>
  <si>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</si>
  <si>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</si>
  <si>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</si>
  <si>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</si>
  <si>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</si>
  <si>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</si>
  <si>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</si>
  <si>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</si>
  <si>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</si>
  <si>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</si>
  <si>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</si>
  <si>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</si>
  <si>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</si>
  <si>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</si>
  <si>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</si>
  <si>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</si>
  <si>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</si>
  <si>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</si>
  <si>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</si>
  <si>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</si>
  <si>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</si>
  <si>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</si>
  <si>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</si>
  <si>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</si>
  <si>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</si>
  <si>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</si>
  <si>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</si>
  <si>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</si>
  <si>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</si>
  <si>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</si>
  <si>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</si>
  <si>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</si>
  <si>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</si>
  <si>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</si>
  <si>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</si>
  <si>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</si>
  <si>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</si>
  <si>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</si>
  <si>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</si>
  <si>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</si>
  <si>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</si>
  <si>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</si>
  <si>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</si>
  <si>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</si>
  <si>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</si>
  <si>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</si>
  <si>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</si>
  <si>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</si>
  <si>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</si>
  <si>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</si>
  <si>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</si>
  <si>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</si>
  <si>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</si>
  <si>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</si>
  <si>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</si>
  <si>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</si>
  <si>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</si>
  <si>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</si>
  <si>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</si>
  <si>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</si>
  <si>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</si>
  <si>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</si>
  <si>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</si>
  <si>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</si>
  <si>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</si>
  <si>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</si>
  <si>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</si>
  <si>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</si>
  <si>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</si>
  <si>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</si>
  <si>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</si>
  <si>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</si>
  <si>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</si>
  <si>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</si>
  <si>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</si>
  <si>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</si>
  <si>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</si>
  <si>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</si>
  <si>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</si>
  <si>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</si>
  <si>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</si>
  <si>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</si>
  <si>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</si>
  <si>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</si>
  <si>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</si>
  <si>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</si>
  <si>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</si>
  <si>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</si>
  <si>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</si>
  <si>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</si>
  <si>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</si>
  <si>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</si>
  <si>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</si>
  <si>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</si>
  <si>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</si>
  <si>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</si>
  <si>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</si>
  <si>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</si>
  <si>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</si>
  <si>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</si>
  <si>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</si>
  <si>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</si>
  <si>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</si>
  <si>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</si>
  <si>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</si>
  <si>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</si>
  <si>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</si>
  <si>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</si>
  <si>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</si>
  <si>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</si>
  <si>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</si>
  <si>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</si>
  <si>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</si>
  <si>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</si>
  <si>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</si>
  <si>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</si>
  <si>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</si>
  <si>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</si>
  <si>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</si>
  <si>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</si>
  <si>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</si>
  <si>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</si>
  <si>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</si>
  <si>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</si>
  <si>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</si>
  <si>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</si>
  <si>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</si>
  <si>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</si>
  <si>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</si>
  <si>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</si>
  <si>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</si>
  <si>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</si>
  <si>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</si>
  <si>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</si>
  <si>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</si>
  <si>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</si>
  <si>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</si>
  <si>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</si>
  <si>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</si>
  <si>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</si>
  <si>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</si>
  <si>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</si>
  <si>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</si>
  <si>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</si>
  <si>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</si>
  <si>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</si>
  <si>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</si>
  <si>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</si>
  <si>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</si>
  <si>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</si>
  <si>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</si>
  <si>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</si>
  <si>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</si>
  <si>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</si>
  <si>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</si>
  <si>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</si>
  <si>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</si>
  <si>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</si>
  <si>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</si>
  <si>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</si>
  <si>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</si>
  <si>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</si>
  <si>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</si>
  <si>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</si>
  <si>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</si>
  <si>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</si>
  <si>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</si>
  <si>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</si>
  <si>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</si>
  <si>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</si>
  <si>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</si>
  <si>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</si>
  <si>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</si>
  <si>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</si>
  <si>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</si>
  <si>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</si>
  <si>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</si>
  <si>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</si>
  <si>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</si>
  <si>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</si>
  <si>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</si>
  <si>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</si>
  <si>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</si>
  <si>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</si>
  <si>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</si>
  <si>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</si>
  <si>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</si>
  <si>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</si>
  <si>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</si>
  <si>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</si>
  <si>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</si>
  <si>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</si>
  <si>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</si>
  <si>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</si>
  <si>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</si>
  <si>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</si>
  <si>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</si>
  <si>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</si>
  <si>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</si>
  <si>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</si>
  <si>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</si>
  <si>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</si>
  <si>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</si>
  <si>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</si>
  <si>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</si>
  <si>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</si>
  <si>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</si>
  <si>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</si>
  <si>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</si>
  <si>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</si>
  <si>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</si>
  <si>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</si>
  <si>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</si>
  <si>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</si>
  <si>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</si>
  <si>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</si>
  <si>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</si>
  <si>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</si>
  <si>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</si>
  <si>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</si>
  <si>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</si>
  <si>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</si>
  <si>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</si>
  <si>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</si>
  <si>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</si>
  <si>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</si>
  <si>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</si>
  <si>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</si>
  <si>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</si>
  <si>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</si>
  <si>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</si>
  <si>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</si>
  <si>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</si>
  <si>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</si>
  <si>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</si>
  <si>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</si>
  <si>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</si>
  <si>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</si>
  <si>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</si>
  <si>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</si>
  <si>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</si>
  <si>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</si>
  <si>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</si>
  <si>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</si>
  <si>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</si>
  <si>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</si>
  <si>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</si>
  <si>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</si>
  <si>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</si>
  <si>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</si>
  <si>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</si>
  <si>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</si>
  <si>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</si>
  <si>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</si>
  <si>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</si>
  <si>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</si>
  <si>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</si>
  <si>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</si>
  <si>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</si>
  <si>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</si>
  <si>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</si>
  <si>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</si>
  <si>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</si>
  <si>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</si>
  <si>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</si>
  <si>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</si>
  <si>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</si>
  <si>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</si>
  <si>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</si>
  <si>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</si>
  <si>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</si>
  <si>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</si>
  <si>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</si>
  <si>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</si>
  <si>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</si>
  <si>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</si>
  <si>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</si>
  <si>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</si>
  <si>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</si>
  <si>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</si>
  <si>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</si>
  <si>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</si>
  <si>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</si>
  <si>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</si>
  <si>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</si>
  <si>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</si>
  <si>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</si>
  <si>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</si>
  <si>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</si>
  <si>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</si>
  <si>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</si>
  <si>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</si>
  <si>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</si>
  <si>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</si>
  <si>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</si>
  <si>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</si>
  <si>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</si>
  <si>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</si>
  <si>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</si>
  <si>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</si>
  <si>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</si>
  <si>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</si>
  <si>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</si>
  <si>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</si>
  <si>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</si>
  <si>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</si>
  <si>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</si>
  <si>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</si>
  <si>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</si>
  <si>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</si>
  <si>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</si>
  <si>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</si>
  <si>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</si>
  <si>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</si>
  <si>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</si>
  <si>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</si>
  <si>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</si>
  <si>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</si>
  <si>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</si>
  <si>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</si>
  <si>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</si>
  <si>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</si>
  <si>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</si>
  <si>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</si>
  <si>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</si>
  <si>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</si>
  <si>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</si>
  <si>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</si>
  <si>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</si>
  <si>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</si>
  <si>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</si>
  <si>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</si>
  <si>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</si>
  <si>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</si>
  <si>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</si>
  <si>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</si>
  <si>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</si>
  <si>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</si>
  <si>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</si>
  <si>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</si>
  <si>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</si>
  <si>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</si>
  <si>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</si>
  <si>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</si>
  <si>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</si>
  <si>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</si>
  <si>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</si>
  <si>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</si>
  <si>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</si>
  <si>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</si>
  <si>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</si>
  <si>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</si>
  <si>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</si>
  <si>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</si>
  <si>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</si>
  <si>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</si>
  <si>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</si>
  <si>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</si>
  <si>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</si>
  <si>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</si>
  <si>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</si>
  <si>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</si>
  <si>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</si>
  <si>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</si>
  <si>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</si>
  <si>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</si>
  <si>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</si>
  <si>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</si>
  <si>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</si>
  <si>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</si>
  <si>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</si>
  <si>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</si>
  <si>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</si>
  <si>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</si>
  <si>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</si>
  <si>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</si>
  <si>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</si>
  <si>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</si>
  <si>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</si>
  <si>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</si>
  <si>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</si>
  <si>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</si>
  <si>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</si>
  <si>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</si>
  <si>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</si>
  <si>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</si>
  <si>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</si>
  <si>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</si>
  <si>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</si>
  <si>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</si>
  <si>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</si>
  <si>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</si>
  <si>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</si>
  <si>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</si>
  <si>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</si>
  <si>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</si>
  <si>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</si>
  <si>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</si>
  <si>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</si>
  <si>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</si>
  <si>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</si>
  <si>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</si>
  <si>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</si>
  <si>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</si>
  <si>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</si>
  <si>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</si>
  <si>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</si>
  <si>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</si>
  <si>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</si>
  <si>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</si>
  <si>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</si>
  <si>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</si>
  <si>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</si>
  <si>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</si>
  <si>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</si>
  <si>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</si>
  <si>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</si>
  <si>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</si>
  <si>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</si>
  <si>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</si>
  <si>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</si>
  <si>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</si>
  <si>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</si>
  <si>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</si>
  <si>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</si>
  <si>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</si>
  <si>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</si>
  <si>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</si>
  <si>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</si>
  <si>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</si>
  <si>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</si>
  <si>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</si>
  <si>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</si>
  <si>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</si>
  <si>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</si>
  <si>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</si>
  <si>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</si>
  <si>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</si>
  <si>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</si>
  <si>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</si>
  <si>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</si>
  <si>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</si>
  <si>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</si>
  <si>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</si>
  <si>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</si>
  <si>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</si>
  <si>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</si>
  <si>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</si>
  <si>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</si>
  <si>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</si>
  <si>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</si>
  <si>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</si>
  <si>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</si>
  <si>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</si>
  <si>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</si>
  <si>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</si>
  <si>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</si>
  <si>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</si>
  <si>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</si>
  <si>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</si>
  <si>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</si>
  <si>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</si>
  <si>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</si>
  <si>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</si>
  <si>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</si>
  <si>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</si>
  <si>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</si>
  <si>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</si>
  <si>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</si>
  <si>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</si>
  <si>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</si>
  <si>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</si>
  <si>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</si>
  <si>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</si>
  <si>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</si>
  <si>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</si>
  <si>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</si>
  <si>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</si>
  <si>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</si>
  <si>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</si>
  <si>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</si>
  <si>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</si>
  <si>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</si>
  <si>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</si>
  <si>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</si>
  <si>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</si>
  <si>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</si>
  <si>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</si>
  <si>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</si>
  <si>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</si>
  <si>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</si>
  <si>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</si>
  <si>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</si>
  <si>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</si>
  <si>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</si>
  <si>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</si>
  <si>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</si>
  <si>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</si>
  <si>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</si>
  <si>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</si>
  <si>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</si>
  <si>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</si>
  <si>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</si>
  <si>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</si>
  <si>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</si>
  <si>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</si>
  <si>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</si>
  <si>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</si>
  <si>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</si>
  <si>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</si>
  <si>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</si>
  <si>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</si>
  <si>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</si>
  <si>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</si>
  <si>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</si>
  <si>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</si>
  <si>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</si>
  <si>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</si>
  <si>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</si>
  <si>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</si>
  <si>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</si>
  <si>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</si>
  <si>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</si>
  <si>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</si>
  <si>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</si>
  <si>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</si>
  <si>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</si>
  <si>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</si>
  <si>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</si>
  <si>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</si>
  <si>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</si>
  <si>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</si>
  <si>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</si>
  <si>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</si>
  <si>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</si>
  <si>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</si>
  <si>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</si>
  <si>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</si>
  <si>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</si>
  <si>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</si>
  <si>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</si>
  <si>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</si>
  <si>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</si>
  <si>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</si>
  <si>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</si>
  <si>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</si>
  <si>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</si>
  <si>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</si>
  <si>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</si>
  <si>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</si>
  <si>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</si>
  <si>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</si>
  <si>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</si>
  <si>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</si>
  <si>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</si>
  <si>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</si>
  <si>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</si>
  <si>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</si>
  <si>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</si>
  <si>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</si>
  <si>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</si>
  <si>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</si>
  <si>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</si>
  <si>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</si>
  <si>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</si>
  <si>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</si>
  <si>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</si>
  <si>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</si>
  <si>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</si>
  <si>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</si>
  <si>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</si>
  <si>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</si>
  <si>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</si>
  <si>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</si>
  <si>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</si>
  <si>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</si>
  <si>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</si>
  <si>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</si>
  <si>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</si>
  <si>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</si>
  <si>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</si>
  <si>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</si>
  <si>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</si>
  <si>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</si>
  <si>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</si>
  <si>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</si>
  <si>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</si>
  <si>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</si>
  <si>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</si>
  <si>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</si>
  <si>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</si>
  <si>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</si>
  <si>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</si>
  <si>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</si>
  <si>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</si>
  <si>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</si>
  <si>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</si>
  <si>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</si>
  <si>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</si>
  <si>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</si>
  <si>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</si>
  <si>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</si>
  <si>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</si>
  <si>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</si>
  <si>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</si>
  <si>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</si>
  <si>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</si>
  <si>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</si>
  <si>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</si>
  <si>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</si>
  <si>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</si>
  <si>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</si>
  <si>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</si>
  <si>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</si>
  <si>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</si>
  <si>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</si>
  <si>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</si>
  <si>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</si>
  <si>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</si>
  <si>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</si>
  <si>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</si>
  <si>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</si>
  <si>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</si>
  <si>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</si>
  <si>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</si>
  <si>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</si>
  <si>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</si>
  <si>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</si>
  <si>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</si>
  <si>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</si>
  <si>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</si>
  <si>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</si>
  <si>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</si>
  <si>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</si>
  <si>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</si>
  <si>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</si>
  <si>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</si>
  <si>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</si>
  <si>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</si>
  <si>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</si>
  <si>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</si>
  <si>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</si>
  <si>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</si>
  <si>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</si>
  <si>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</si>
  <si>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</si>
  <si>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</si>
  <si>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</si>
  <si>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</si>
  <si>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</si>
  <si>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</si>
  <si>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</si>
  <si>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</si>
  <si>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</si>
  <si>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</si>
  <si>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</si>
  <si>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</si>
  <si>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</si>
  <si>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</si>
  <si>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</si>
  <si>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</si>
  <si>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</si>
  <si>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</si>
  <si>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</si>
  <si>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</si>
  <si>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</si>
  <si>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</si>
  <si>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</si>
  <si>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</si>
  <si>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</si>
  <si>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</si>
  <si>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</si>
  <si>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</si>
  <si>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</si>
  <si>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</si>
  <si>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</si>
  <si>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</si>
  <si>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</si>
  <si>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</si>
  <si>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</si>
  <si>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</si>
  <si>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</si>
  <si>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</si>
  <si>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</si>
  <si>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</si>
  <si>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</si>
  <si>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</si>
  <si>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</si>
  <si>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</si>
  <si>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</si>
  <si>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</si>
  <si>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</si>
  <si>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</si>
  <si>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</si>
  <si>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</si>
  <si>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</si>
  <si>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</si>
  <si>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</si>
  <si>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</si>
  <si>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</si>
  <si>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</si>
  <si>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</si>
  <si>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</si>
  <si>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</si>
  <si>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</si>
  <si>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</si>
  <si>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</si>
  <si>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</si>
  <si>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</si>
  <si>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</si>
  <si>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</si>
  <si>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</si>
  <si>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</si>
  <si>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</si>
  <si>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</si>
  <si>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</si>
  <si>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</si>
  <si>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</si>
  <si>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</si>
  <si>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</si>
  <si>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</si>
  <si>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</si>
  <si>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</si>
  <si>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</si>
  <si>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</si>
  <si>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</si>
  <si>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</si>
  <si>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</si>
  <si>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</si>
  <si>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</si>
  <si>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</si>
  <si>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</si>
  <si>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</si>
  <si>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</si>
  <si>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</si>
  <si>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</si>
  <si>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</si>
  <si>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</si>
  <si>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</si>
  <si>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</si>
  <si>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</si>
  <si>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</si>
  <si>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</si>
  <si>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</si>
  <si>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</si>
  <si>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</si>
  <si>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</si>
  <si>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</si>
  <si>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</si>
  <si>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</si>
  <si>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</si>
  <si>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</si>
  <si>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</si>
  <si>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</si>
  <si>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</si>
  <si>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</si>
  <si>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</si>
  <si>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</si>
  <si>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</si>
  <si>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</si>
  <si>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</si>
  <si>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</si>
  <si>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</si>
  <si>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</si>
  <si>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</si>
  <si>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</si>
  <si>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</si>
  <si>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</si>
  <si>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</si>
  <si>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</si>
  <si>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</si>
  <si>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</si>
  <si>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</si>
  <si>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</si>
  <si>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</si>
  <si>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</si>
  <si>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</si>
  <si>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</si>
  <si>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</si>
  <si>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</si>
  <si>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</si>
  <si>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</si>
  <si>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</si>
  <si>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</si>
  <si>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</si>
  <si>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</si>
  <si>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</si>
  <si>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</si>
  <si>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</si>
  <si>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</si>
  <si>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</si>
  <si>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</si>
  <si>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</si>
  <si>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</si>
  <si>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</si>
  <si>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</si>
  <si>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</si>
  <si>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</si>
  <si>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</si>
  <si>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</si>
  <si>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</si>
  <si>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</si>
  <si>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</si>
  <si>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</si>
  <si>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</si>
  <si>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</si>
  <si>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</si>
  <si>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</si>
  <si>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</si>
  <si>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</si>
  <si>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</si>
  <si>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</si>
  <si>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</si>
  <si>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</si>
  <si>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</si>
  <si>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</si>
  <si>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</si>
  <si>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</si>
  <si>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</si>
  <si>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</si>
  <si>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</si>
  <si>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</si>
  <si>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</si>
  <si>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</si>
  <si>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</si>
  <si>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</si>
  <si>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</si>
  <si>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</si>
  <si>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</si>
  <si>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</si>
  <si>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</si>
  <si>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</si>
  <si>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</si>
  <si>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</si>
  <si>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</si>
  <si>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</si>
  <si>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</si>
  <si>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</si>
  <si>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</si>
  <si>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</si>
  <si>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</si>
  <si>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</si>
  <si>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</si>
  <si>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</si>
  <si>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</si>
  <si>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</si>
  <si>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</si>
  <si>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</si>
  <si>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</si>
  <si>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</si>
  <si>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</si>
  <si>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</si>
  <si>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</si>
  <si>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</si>
  <si>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</si>
  <si>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</si>
  <si>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</si>
  <si>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</si>
  <si>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</si>
  <si>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</si>
  <si>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</si>
  <si>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</si>
  <si>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</si>
  <si>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</si>
  <si>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</si>
  <si>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</si>
  <si>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</si>
  <si>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</si>
  <si>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</si>
  <si>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</si>
  <si>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</si>
  <si>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</si>
  <si>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</si>
  <si>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</si>
  <si>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</si>
  <si>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</si>
  <si>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</si>
  <si>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</si>
  <si>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</si>
  <si>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</si>
  <si>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</si>
  <si>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</si>
  <si>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</si>
  <si>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</si>
  <si>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</si>
  <si>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</si>
  <si>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</si>
  <si>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</si>
  <si>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</si>
  <si>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</si>
  <si>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</si>
  <si>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</si>
  <si>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</si>
  <si>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</si>
  <si>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</si>
  <si>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</si>
  <si>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</si>
  <si>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</si>
  <si>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</si>
  <si>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</si>
  <si>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</si>
  <si>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</si>
  <si>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</si>
  <si>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</si>
  <si>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</si>
  <si>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</si>
  <si>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</si>
  <si>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</si>
  <si>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</si>
  <si>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</si>
  <si>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</si>
  <si>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</si>
  <si>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</si>
  <si>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</si>
  <si>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</si>
  <si>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</si>
  <si>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</si>
  <si>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</si>
  <si>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</si>
  <si>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</si>
  <si>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</si>
  <si>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</si>
  <si>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</si>
  <si>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</si>
  <si>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</si>
  <si>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</si>
  <si>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</si>
  <si>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</si>
  <si>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</si>
  <si>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</si>
  <si>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</si>
  <si>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</si>
  <si>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</si>
  <si>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</si>
  <si>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</si>
  <si>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</si>
  <si>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</si>
  <si>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</si>
  <si>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</si>
  <si>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</si>
  <si>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</si>
  <si>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</si>
  <si>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</si>
  <si>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</si>
  <si>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</si>
  <si>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</si>
  <si>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</si>
  <si>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</si>
  <si>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</si>
  <si>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</si>
  <si>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</si>
  <si>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</si>
  <si>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</si>
  <si>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</si>
  <si>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</si>
  <si>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</si>
  <si>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</si>
  <si>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</si>
  <si>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</si>
  <si>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</si>
  <si>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</si>
  <si>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</si>
  <si>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</si>
  <si>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</si>
  <si>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</si>
  <si>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</si>
  <si>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</si>
  <si>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</si>
  <si>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</si>
  <si>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</si>
  <si>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</si>
  <si>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</si>
  <si>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</si>
  <si>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</si>
  <si>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</si>
  <si>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</si>
  <si>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</si>
  <si>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</si>
  <si>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</si>
  <si>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</si>
  <si>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</si>
  <si>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</si>
  <si>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</si>
  <si>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</si>
  <si>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</si>
  <si>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</si>
  <si>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</si>
  <si>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</si>
  <si>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</si>
  <si>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</si>
  <si>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</si>
  <si>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</si>
  <si>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</si>
  <si>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</si>
  <si>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</si>
  <si>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</si>
  <si>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</si>
  <si>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</si>
  <si>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</si>
  <si>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</si>
  <si>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</si>
  <si>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</si>
  <si>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</si>
  <si>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</si>
  <si>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</si>
  <si>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</si>
  <si>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</si>
  <si>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</si>
  <si>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</si>
  <si>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</si>
  <si>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</si>
  <si>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</si>
  <si>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</si>
  <si>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</si>
  <si>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</si>
  <si>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</si>
  <si>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</si>
  <si>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</si>
  <si>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</si>
  <si>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</si>
  <si>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</si>
  <si>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</si>
  <si>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</si>
  <si>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</si>
  <si>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</si>
  <si>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</si>
  <si>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</si>
  <si>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</si>
  <si>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</si>
  <si>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</si>
  <si>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</si>
  <si>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</si>
  <si>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</si>
  <si>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</si>
  <si>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</si>
  <si>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</si>
  <si>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</si>
  <si>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</si>
  <si>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</si>
  <si>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</si>
  <si>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</si>
  <si>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</si>
  <si>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</si>
  <si>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</si>
  <si>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</si>
  <si>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</si>
  <si>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</si>
  <si>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</si>
  <si>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</si>
  <si>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</si>
  <si>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</si>
  <si>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</si>
  <si>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</si>
  <si>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</si>
  <si>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</si>
  <si>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</si>
  <si>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</si>
  <si>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</si>
  <si>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</si>
  <si>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</si>
  <si>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</si>
  <si>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</si>
  <si>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</si>
  <si>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</si>
  <si>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</si>
  <si>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</si>
  <si>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</si>
  <si>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</si>
  <si>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</si>
  <si>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</si>
  <si>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</si>
  <si>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</si>
  <si>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</si>
  <si>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</si>
  <si>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</si>
  <si>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</si>
  <si>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</si>
  <si>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</si>
  <si>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</si>
  <si>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</si>
  <si>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</si>
  <si>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</si>
  <si>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</si>
  <si>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</si>
  <si>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</si>
  <si>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</si>
  <si>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</si>
  <si>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</si>
  <si>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</si>
  <si>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</si>
  <si>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</si>
  <si>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</si>
  <si>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</si>
  <si>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</si>
  <si>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</si>
  <si>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</si>
  <si>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</si>
  <si>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</si>
  <si>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</si>
  <si>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</si>
  <si>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</si>
  <si>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</si>
  <si>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</si>
  <si>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</si>
  <si>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</si>
  <si>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</si>
  <si>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</si>
  <si>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</si>
  <si>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</si>
  <si>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</si>
  <si>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</si>
  <si>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</si>
  <si>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</si>
  <si>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</si>
  <si>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</si>
  <si>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</si>
  <si>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</si>
  <si>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</si>
  <si>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</si>
  <si>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</si>
  <si>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</si>
  <si>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</si>
  <si>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</si>
  <si>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</si>
  <si>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</si>
  <si>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</si>
  <si>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</si>
  <si>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</si>
  <si>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</si>
  <si>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</si>
  <si>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</si>
  <si>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</si>
  <si>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</si>
  <si>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</si>
  <si>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</si>
  <si>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</si>
  <si>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</si>
  <si>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</si>
  <si>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</si>
  <si>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</si>
  <si>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</si>
  <si>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</si>
  <si>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</si>
  <si>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</si>
  <si>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</si>
  <si>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</si>
  <si>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</si>
  <si>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</si>
  <si>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</si>
  <si>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</si>
  <si>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</si>
  <si>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</si>
  <si>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</si>
  <si>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</si>
  <si>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</si>
  <si>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</si>
  <si>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</si>
  <si>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</si>
  <si>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</si>
  <si>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</si>
  <si>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</si>
  <si>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</si>
  <si>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</si>
  <si>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</si>
  <si>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</si>
  <si>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</si>
  <si>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</si>
  <si>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</si>
  <si>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</si>
  <si>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</si>
  <si>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</si>
  <si>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</si>
  <si>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</si>
  <si>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</si>
  <si>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</si>
  <si>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</si>
  <si>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</si>
  <si>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</si>
  <si>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</si>
  <si>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</si>
  <si>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</si>
  <si>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</si>
  <si>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</si>
  <si>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</si>
  <si>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</si>
  <si>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</si>
  <si>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</si>
  <si>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</si>
  <si>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</si>
  <si>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</si>
  <si>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</si>
  <si>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</si>
  <si>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</si>
  <si>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</si>
  <si>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</si>
  <si>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</si>
  <si>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</si>
  <si>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</si>
  <si>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</si>
  <si>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</si>
  <si>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</si>
  <si>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</si>
  <si>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</si>
  <si>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</si>
  <si>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</si>
  <si>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</si>
  <si>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</si>
  <si>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</si>
  <si>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</si>
  <si>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</si>
  <si>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</si>
  <si>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</si>
  <si>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</si>
  <si>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</si>
  <si>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</si>
  <si>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</si>
  <si>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</si>
  <si>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</si>
  <si>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</si>
  <si>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</si>
  <si>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</si>
  <si>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</si>
  <si>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</si>
  <si>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</si>
  <si>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</si>
  <si>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</si>
  <si>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</si>
  <si>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</si>
  <si>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</si>
  <si>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</si>
  <si>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</si>
  <si>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</si>
  <si>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</si>
  <si>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</si>
  <si>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</si>
  <si>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</si>
  <si>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</si>
  <si>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</si>
  <si>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</si>
  <si>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</si>
  <si>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</si>
  <si>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</si>
  <si>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</si>
  <si>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</si>
  <si>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</si>
  <si>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</si>
  <si>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</si>
  <si>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</si>
  <si>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</si>
  <si>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</si>
  <si>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</si>
  <si>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</si>
  <si>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</si>
  <si>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</si>
  <si>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</si>
  <si>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</si>
  <si>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</si>
  <si>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</si>
  <si>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</si>
  <si>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</si>
  <si>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</si>
  <si>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</si>
  <si>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</si>
  <si>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</si>
  <si>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</si>
  <si>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</si>
  <si>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</si>
  <si>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</si>
  <si>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</si>
  <si>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</si>
  <si>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</si>
  <si>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</si>
  <si>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</si>
  <si>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</si>
  <si>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</si>
  <si>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</si>
  <si>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</si>
  <si>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</si>
  <si>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</si>
  <si>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</si>
  <si>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</si>
  <si>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</si>
  <si>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</si>
  <si>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</si>
  <si>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</si>
  <si>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</si>
  <si>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</si>
  <si>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</si>
  <si>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</si>
  <si>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</si>
  <si>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</si>
  <si>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</si>
  <si>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</si>
  <si>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</si>
  <si>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</si>
  <si>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</si>
  <si>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</si>
  <si>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</si>
  <si>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</si>
  <si>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</si>
  <si>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</si>
  <si>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</si>
  <si>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</si>
  <si>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</si>
  <si>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</si>
  <si>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</si>
  <si>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</si>
  <si>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</si>
  <si>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</si>
  <si>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</si>
  <si>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</si>
  <si>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</si>
  <si>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</si>
  <si>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</si>
  <si>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</si>
  <si>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</si>
  <si>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</si>
  <si>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</si>
  <si>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</si>
  <si>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</si>
  <si>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</si>
  <si>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</si>
  <si>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</si>
  <si>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</si>
  <si>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</si>
  <si>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</si>
  <si>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</si>
  <si>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</si>
  <si>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</si>
  <si>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</si>
  <si>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</si>
  <si>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</si>
  <si>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</si>
  <si>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</si>
  <si>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</si>
  <si>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</si>
  <si>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</si>
  <si>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</si>
  <si>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</si>
  <si>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</si>
  <si>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</si>
  <si>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</si>
  <si>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</si>
  <si>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</si>
  <si>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</si>
  <si>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</si>
  <si>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</si>
  <si>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</si>
  <si>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</si>
  <si>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</si>
  <si>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</si>
  <si>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</si>
  <si>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</si>
  <si>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</si>
  <si>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</si>
  <si>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</si>
  <si>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</si>
  <si>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</si>
  <si>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</si>
  <si>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</si>
  <si>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</si>
  <si>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</si>
  <si>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</si>
  <si>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</si>
  <si>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</si>
  <si>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</si>
  <si>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</si>
  <si>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</si>
  <si>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</si>
  <si>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</si>
  <si>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</si>
  <si>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</si>
  <si>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</si>
  <si>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</si>
  <si>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</si>
  <si>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</si>
  <si>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</si>
  <si>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</si>
  <si>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</si>
  <si>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</si>
  <si>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</si>
  <si>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</si>
  <si>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</si>
  <si>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</si>
  <si>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</si>
  <si>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</si>
  <si>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</si>
  <si>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</si>
  <si>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</si>
  <si>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</si>
  <si>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</si>
  <si>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</si>
  <si>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</si>
  <si>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</si>
  <si>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</si>
  <si>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</si>
  <si>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</si>
  <si>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</si>
  <si>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</si>
  <si>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</si>
  <si>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</si>
  <si>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</si>
  <si>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</si>
  <si>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</si>
  <si>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</si>
  <si>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</si>
  <si>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</si>
  <si>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</si>
  <si>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</si>
  <si>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</si>
  <si>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</si>
  <si>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</si>
  <si>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</si>
  <si>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</si>
  <si>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</si>
  <si>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</si>
  <si>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</si>
  <si>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</si>
  <si>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</si>
  <si>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</si>
  <si>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</si>
  <si>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</si>
  <si>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</si>
  <si>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</si>
  <si>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</si>
  <si>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</si>
  <si>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</si>
  <si>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</si>
  <si>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</si>
  <si>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</si>
  <si>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</si>
  <si>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</si>
  <si>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</si>
  <si>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</si>
  <si>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</si>
  <si>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</si>
  <si>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</si>
  <si>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</si>
  <si>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</si>
  <si>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</si>
  <si>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</si>
  <si>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</si>
  <si>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</si>
  <si>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</si>
  <si>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</si>
  <si>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</si>
  <si>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</si>
  <si>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</si>
  <si>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</si>
  <si>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</si>
  <si>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</si>
  <si>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</si>
  <si>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</si>
  <si>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</si>
  <si>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</si>
  <si>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</si>
  <si>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</si>
  <si>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</si>
  <si>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</si>
  <si>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</si>
  <si>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</si>
  <si>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</si>
  <si>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</si>
  <si>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</si>
  <si>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</si>
  <si>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</si>
  <si>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</si>
  <si>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</si>
  <si>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</si>
  <si>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</si>
  <si>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</si>
  <si>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</si>
  <si>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</si>
  <si>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</si>
  <si>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</si>
  <si>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</si>
  <si>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</si>
  <si>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</si>
  <si>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</si>
  <si>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</si>
  <si>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</si>
  <si>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</si>
  <si>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</si>
  <si>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</si>
  <si>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</si>
  <si>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</si>
  <si>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</si>
  <si>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</si>
  <si>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</si>
  <si>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</si>
  <si>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</si>
  <si>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</si>
  <si>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</si>
  <si>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</si>
  <si>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</si>
  <si>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</si>
  <si>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</si>
  <si>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</si>
  <si>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</si>
  <si>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</si>
  <si>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</si>
  <si>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</si>
  <si>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</si>
  <si>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</si>
  <si>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</si>
  <si>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</si>
  <si>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</si>
  <si>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</si>
  <si>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</si>
  <si>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</si>
  <si>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</si>
  <si>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</si>
  <si>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</si>
  <si>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</si>
  <si>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</si>
  <si>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</si>
  <si>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</si>
  <si>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</si>
  <si>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</si>
  <si>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</si>
  <si>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</si>
  <si>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</si>
  <si>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</si>
  <si>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</si>
  <si>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</si>
  <si>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</si>
  <si>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</si>
  <si>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</si>
  <si>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</si>
  <si>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</si>
  <si>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</si>
  <si>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</si>
  <si>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</si>
  <si>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</si>
  <si>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</si>
  <si>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</si>
  <si>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</si>
  <si>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</si>
  <si>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</si>
  <si>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</si>
  <si>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</si>
  <si>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</si>
  <si>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</si>
  <si>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</si>
  <si>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</si>
  <si>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</si>
  <si>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</si>
  <si>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</si>
  <si>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</si>
  <si>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</si>
  <si>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</si>
  <si>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</si>
  <si>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</si>
  <si>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</si>
  <si>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</si>
  <si>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</si>
  <si>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</si>
  <si>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</si>
  <si>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</si>
  <si>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</si>
  <si>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</si>
  <si>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</si>
  <si>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</si>
  <si>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</si>
  <si>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</si>
  <si>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</si>
  <si>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</si>
  <si>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</si>
  <si>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</si>
  <si>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</si>
  <si>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</si>
  <si>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</si>
  <si>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</si>
  <si>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</si>
  <si>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</si>
  <si>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</si>
  <si>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</si>
  <si>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</si>
  <si>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</si>
  <si>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</si>
  <si>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</si>
  <si>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</si>
  <si>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</si>
  <si>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</si>
  <si>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</si>
  <si>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</si>
  <si>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</si>
  <si>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</si>
  <si>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</si>
  <si>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</si>
  <si>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</si>
  <si>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</si>
  <si>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</si>
  <si>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</si>
  <si>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</si>
  <si>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</si>
  <si>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</si>
  <si>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</si>
  <si>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</si>
  <si>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</si>
  <si>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</si>
  <si>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</si>
  <si>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</si>
  <si>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</si>
  <si>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</si>
  <si>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</si>
  <si>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</si>
  <si>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</si>
  <si>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</si>
  <si>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</si>
  <si>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</si>
  <si>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</si>
  <si>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</si>
  <si>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</si>
  <si>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</si>
  <si>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</si>
  <si>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</si>
  <si>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</si>
  <si>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</si>
  <si>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</si>
  <si>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</si>
  <si>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</si>
  <si>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</si>
  <si>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</si>
  <si>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</si>
  <si>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</si>
  <si>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</si>
  <si>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</si>
  <si>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</si>
  <si>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</si>
  <si>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</si>
  <si>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</si>
  <si>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</si>
  <si>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</si>
  <si>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</si>
  <si>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</si>
  <si>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</si>
  <si>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</si>
  <si>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</si>
  <si>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</si>
  <si>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</si>
  <si>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</si>
  <si>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</si>
  <si>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</si>
  <si>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</si>
  <si>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</si>
  <si>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</si>
  <si>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</si>
  <si>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</si>
  <si>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</si>
  <si>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</si>
  <si>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</si>
  <si>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</si>
  <si>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</si>
  <si>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</si>
  <si>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</si>
  <si>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</si>
  <si>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</si>
  <si>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</si>
  <si>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</si>
  <si>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</si>
  <si>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</si>
  <si>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</si>
  <si>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</si>
  <si>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</si>
  <si>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</si>
  <si>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</si>
  <si>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</si>
  <si>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</si>
  <si>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</si>
  <si>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</si>
  <si>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</si>
  <si>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</si>
  <si>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</si>
  <si>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</si>
  <si>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</si>
  <si>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</si>
  <si>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</si>
  <si>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</si>
  <si>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</si>
  <si>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</si>
  <si>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</si>
  <si>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</si>
  <si>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</si>
  <si>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</si>
  <si>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</si>
  <si>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</si>
  <si>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</si>
  <si>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</si>
  <si>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</si>
  <si>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</si>
  <si>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</si>
  <si>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</si>
  <si>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</si>
  <si>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</si>
  <si>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</si>
  <si>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</si>
  <si>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</si>
  <si>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</si>
  <si>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</si>
  <si>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</si>
  <si>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</si>
  <si>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</si>
  <si>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</si>
  <si>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</si>
  <si>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</si>
  <si>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</si>
  <si>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</si>
  <si>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</si>
  <si>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</si>
  <si>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</si>
  <si>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</si>
  <si>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</si>
  <si>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</si>
  <si>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</si>
  <si>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</si>
  <si>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</si>
  <si>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</si>
  <si>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</si>
  <si>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</si>
  <si>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</si>
  <si>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</si>
  <si>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</si>
  <si>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</si>
  <si>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</si>
  <si>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</si>
  <si>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</si>
  <si>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</si>
  <si>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</si>
  <si>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</si>
  <si>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</si>
  <si>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</si>
  <si>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</si>
  <si>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</si>
  <si>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</si>
  <si>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</si>
  <si>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</si>
  <si>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</si>
  <si>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</si>
  <si>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</si>
  <si>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</si>
  <si>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</si>
  <si>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</si>
  <si>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</si>
  <si>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</si>
  <si>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</si>
  <si>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</si>
  <si>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</si>
  <si>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</si>
  <si>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</si>
  <si>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</si>
  <si>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</si>
  <si>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</si>
  <si>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</si>
  <si>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</si>
  <si>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</si>
  <si>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</si>
  <si>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</si>
  <si>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</si>
  <si>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</si>
  <si>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</si>
  <si>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</si>
  <si>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</si>
  <si>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</si>
  <si>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</si>
  <si>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</si>
  <si>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</si>
  <si>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</si>
  <si>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</si>
  <si>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</si>
  <si>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</si>
  <si>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</si>
  <si>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</si>
  <si>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</si>
  <si>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</si>
  <si>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</si>
  <si>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</si>
  <si>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</si>
  <si>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</si>
  <si>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</si>
  <si>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</si>
  <si>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</si>
  <si>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</si>
  <si>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</si>
  <si>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</si>
  <si>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</si>
  <si>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</si>
  <si>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</si>
  <si>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</si>
  <si>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</si>
  <si>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</si>
  <si>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</si>
  <si>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</si>
  <si>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</si>
  <si>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</si>
  <si>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</si>
  <si>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</si>
  <si>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</si>
  <si>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</si>
  <si>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</si>
  <si>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</si>
  <si>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</si>
  <si>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</si>
  <si>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</si>
  <si>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</si>
  <si>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</si>
  <si>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</si>
  <si>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</si>
  <si>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</si>
  <si>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</si>
  <si>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</si>
  <si>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</si>
  <si>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</si>
  <si>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</si>
  <si>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</si>
  <si>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</si>
  <si>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</si>
  <si>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</si>
  <si>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</si>
  <si>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</si>
  <si>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</si>
  <si>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</si>
  <si>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</si>
  <si>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</si>
  <si>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</si>
  <si>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</si>
  <si>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</si>
  <si>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</si>
  <si>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</si>
  <si>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</si>
  <si>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</si>
  <si>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</si>
  <si>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</si>
  <si>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</si>
  <si>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</si>
  <si>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</si>
  <si>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</si>
  <si>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</si>
  <si>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</si>
  <si>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</si>
  <si>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</si>
  <si>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</si>
  <si>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</si>
  <si>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</si>
  <si>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</si>
  <si>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</si>
  <si>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</si>
  <si>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</si>
  <si>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</si>
  <si>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</si>
  <si>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</si>
  <si>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</si>
  <si>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</si>
  <si>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</si>
  <si>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</si>
  <si>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</si>
  <si>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</si>
  <si>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</si>
  <si>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</si>
  <si>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</si>
  <si>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</si>
  <si>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</si>
  <si>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</si>
  <si>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</si>
  <si>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</si>
  <si>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</si>
  <si>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</si>
  <si>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</si>
  <si>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</si>
  <si>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</si>
  <si>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</si>
  <si>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</si>
  <si>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</si>
  <si>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</si>
  <si>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</si>
  <si>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</si>
  <si>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</si>
  <si>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</si>
  <si>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</si>
  <si>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</si>
  <si>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</si>
  <si>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</si>
  <si>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</si>
  <si>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</si>
  <si>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</si>
  <si>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</si>
  <si>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</si>
  <si>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</si>
  <si>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</si>
  <si>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</si>
  <si>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</si>
  <si>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</si>
  <si>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</si>
  <si>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</si>
  <si>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</si>
  <si>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</si>
  <si>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</si>
  <si>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</si>
  <si>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</si>
  <si>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</si>
  <si>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</si>
  <si>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</si>
  <si>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</si>
  <si>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</si>
  <si>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</si>
  <si>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</si>
  <si>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</si>
  <si>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</si>
  <si>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</si>
  <si>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</si>
  <si>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</si>
  <si>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</si>
  <si>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</si>
  <si>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</si>
  <si>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</si>
  <si>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</si>
  <si>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</si>
  <si>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</si>
  <si>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</si>
  <si>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</si>
  <si>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</si>
  <si>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</si>
  <si>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</si>
  <si>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</si>
  <si>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</si>
  <si>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</si>
  <si>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</si>
  <si>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</si>
  <si>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</si>
  <si>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</si>
  <si>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</si>
  <si>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</si>
  <si>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</si>
  <si>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</si>
  <si>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</si>
  <si>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</si>
  <si>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</si>
  <si>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</si>
  <si>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</si>
  <si>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</si>
  <si>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</si>
  <si>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</si>
  <si>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</si>
  <si>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</si>
  <si>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</si>
  <si>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</si>
  <si>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</si>
  <si>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</si>
  <si>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</si>
  <si>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</si>
  <si>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</si>
  <si>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</si>
  <si>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</si>
  <si>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</si>
  <si>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</si>
  <si>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</si>
  <si>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</si>
  <si>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</si>
  <si>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</si>
  <si>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</si>
  <si>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</si>
  <si>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</si>
  <si>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</si>
  <si>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</si>
  <si>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</si>
  <si>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</si>
  <si>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</si>
  <si>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</si>
  <si>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</si>
  <si>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</si>
  <si>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</si>
  <si>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</si>
  <si>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</si>
  <si>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</si>
  <si>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</si>
  <si>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</si>
  <si>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</si>
  <si>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</si>
  <si>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</si>
  <si>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</si>
  <si>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</si>
  <si>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</si>
  <si>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</si>
  <si>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</si>
  <si>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</si>
  <si>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</si>
  <si>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</si>
  <si>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</si>
  <si>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</si>
  <si>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</si>
  <si>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</si>
  <si>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</si>
  <si>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</si>
  <si>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</si>
  <si>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</si>
  <si>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</si>
  <si>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</si>
  <si>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</si>
  <si>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PCM-20251128-00000272</t>
  </si>
  <si>
    <t>ETA 90 min</t>
  </si>
  <si>
    <t xml:space="preserve"> PCM-20250215-00000830 </t>
  </si>
  <si>
    <t>LTE site still down and  site located in aramco area access issue need special permission</t>
  </si>
  <si>
    <t>jed2698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</si>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</sst>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7" dataDxfId="46" headerRowBorderDxfId="44" tableBorderDxfId="45" totalsRowBorderDxfId="43">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326.41615046295919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45989.364576388885</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45989.364576388885</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45989.364576388885</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45989.364576388885</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45989.364576388885</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45989.364576388885</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45989.364576388885</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45989.364576388885</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45989.364576388885</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45989.364576388885</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45989.364576388885</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45989.364576388885</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45989.364576388885</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45989.364576388885</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45989.364576388885</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45989.364576388885</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45989.364576388885</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45989.364576388885</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45989.364576388885</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45989.364576388885</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45989.364576388885</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45989.364576388885</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45989.364576388885</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45989.364576388885</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45989.364576388885</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45989.364576388885</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45989.364576388885</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45989.364576388885</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45989.364576388885</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45989.364576388885</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45989.364576388885</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45989.364576388885</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45989.364576388885</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45989.364576388885</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45989.364576388885</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45989.364576388885</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45989.364576388885</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45989.364576388885</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E67410E9-B7B6-4F72-A8D0-E64011C2B53B}"/>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164.36473842592386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4.9771574074038654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0.72376620370050659</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2" customFormat="1" ht="31.5" customHeight="1">
      <c r="A6" s="154" t="s">
        <v>39113</v>
      </c>
      <c r="B6" s="58" t="str">
        <f>IFERROR(VLOOKUP(D6,DB!A:K,11,0),"")</f>
        <v>R2</v>
      </c>
      <c r="C6" s="58">
        <v>1</v>
      </c>
      <c r="D6" s="58" t="s">
        <v>25887</v>
      </c>
      <c r="E6" s="81" t="s">
        <v>39021</v>
      </c>
      <c r="F6" s="71">
        <v>45989.30296296296</v>
      </c>
      <c r="G6" s="72">
        <f ca="1">IFERROR(NOW()-F6,"-")</f>
        <v>6.1613425925315823E-2</v>
      </c>
      <c r="H6" s="71">
        <v>45989.298101851855</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3"/>
    </row>
    <row r="7" spans="1:88" ht="31.5" customHeight="1">
      <c r="A7" s="98"/>
      <c r="B7" s="18" t="str">
        <f>IFERROR(VLOOKUP(D7,DB!A:K,11,0),"")</f>
        <v/>
      </c>
      <c r="C7" s="18"/>
      <c r="D7" s="18"/>
      <c r="E7" s="99"/>
      <c r="F7" s="100"/>
      <c r="G7" s="101">
        <f ca="1">IFERROR(NOW()-F7,"-")</f>
        <v>45989.364576388885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45989.364576388885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45989.364576388885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45989.364576388885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45989.364576388885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45989.364576388885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45989.364576388885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45989.364576388885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45989.364576388885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45989.364576388885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45989.364576388885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45989.364576388885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45989.364576388885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45989.364576388885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45989.364576388885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45989.364576388885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45989.364576388885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45989.364576388885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45989.364576388885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45989.364576388885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45989.364576388885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45989.364576388885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45989.364576388885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45989.364576388885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45989.364576388885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45989.364576388885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45989.364576388885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45989.364576388885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45989.364576388885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45989.364576388885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45989.364576388885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45989.364576388885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45989.364576388885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45989.364576388885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45989.364576388885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45989.364576388885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45989.364576388885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45989.364576388885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45989.364576388885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45989.364576388885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45989.364576388885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45989.364576388885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45989.364576388885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45989.364576388885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45989.364576388885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45989.364576388885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45989.364576388885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45989.364576388885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45989.364576388885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45989.364576388885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45989.364576388885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45989.364576388885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45989.364576388885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45989.364576388885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45989.364576388885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45989.364576388885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45989.364576388885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45989.364576388885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45989.364576388885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45989.364576388885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45989.364576388885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45989.364576388885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45989.364576388885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45989.364576388885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45989.364576388885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45989.364576388885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45989.364576388885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45989.364576388885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45989.364576388885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45989.364576388885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45989.364576388885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45989.364576388885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45989.364576388885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45989.364576388885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45989.364576388885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45989.364576388885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45989.364576388885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45989.364576388885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45989.364576388885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45989.364576388885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45989.364576388885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45989.364576388885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45989.364576388885</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45989.364576388885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45989.364576388885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45989.364576388885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45989.364576388885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45989.364576388885</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45989.364576388885</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45989.364576388885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45989.364576388885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45989.364576388885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45989.364576388885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45989.364576388885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45989.364576388885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45989.364576388885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45989.364576388885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45989.364576388885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45989.364576388885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45989.364576388885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45989.364576388885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45989.364576388885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45989.364576388885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45989.364576388885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45989.364576388885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45989.364576388885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45989.364576388885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45989.364576388885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45989.364576388885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45989.364576388885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45989.364576388885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45989.364576388885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45989.364576388885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45989.364576388885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45989.364576388885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45989.364576388885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45989.364576388885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45989.364576388885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45989.364576388885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45989.364576388885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45989.364576388885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45989.364576388885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45989.364576388885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45989.364576388885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45989.364576388885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45989.364576388885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45989.364576388885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45989.364576388885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45989.364576388885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45989.364576388885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45989.364576388885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45989.364576388885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45989.364576388885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45989.364576388885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45989.364576388885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45989.364576388885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45989.364576388885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45989.364576388885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45989.364576388885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45989.364576388885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45989.364576388885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45989.364576388885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45989.364576388885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45989.364576388885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45989.364576388885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45989.364576388885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45989.364576388885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45989.364576388885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45989.364576388885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45989.364576388885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45989.364576388885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45989.364576388885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45989.364576388885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45989.364576388885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45989.364576388885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45989.364576388885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45989.364576388885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45989.364576388885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45989.364576388885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45989.364576388885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45989.364576388885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45989.364576388885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45989.364576388885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45989.364576388885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45989.364576388885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45989.364576388885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45989.364576388885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45989.364576388885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45989.364576388885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45989.364576388885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45989.364576388885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45989.364576388885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45989.364576388885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45989.364576388885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45989.364576388885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45989.364576388885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45989.364576388885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45989.364576388885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45989.364576388885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45989.364576388885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45989.364576388885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45989.364576388885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45989.364576388885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45989.364576388885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45989.364576388885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45989.364576388885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45989.364576388885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45989.364576388885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45989.364576388885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45989.364576388885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45989.364576388885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45989.364576388885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45989.364576388885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45989.364576388885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45989.364576388885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45989.364576388885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45989.364576388885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45989.364576388885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45989.364576388885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45989.364576388885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45989.364576388885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45989.364576388885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45989.364576388885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45989.364576388885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45989.364576388885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45989.364576388885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45989.364576388885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45989.364576388885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45989.364576388885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45989.364576388885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45989.364576388885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45989.364576388885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45989.364576388885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45989.364576388885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45989.364576388885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45989.364576388885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45989.364576388885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45989.364576388885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45989.364576388885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45989.364576388885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45989.364576388885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45989.364576388885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45989.364576388885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45989.364576388885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45989.364576388885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45989.364576388885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45989.364576388885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45989.364576388885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45989.364576388885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45989.364576388885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45989.364576388885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45989.364576388885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45989.364576388885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45989.364576388885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45989.364576388885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45989.364576388885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45989.364576388885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45989.364576388885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45989.364576388885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45989.364576388885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45989.364576388885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45989.364576388885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45989.364576388885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45989.364576388885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45989.364576388885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45989.364576388885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45989.364576388885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45989.364576388885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45989.364576388885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45989.364576388885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45989.364576388885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45989.364576388885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45989.364576388885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45989.364576388885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45989.364576388885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45989.364576388885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45989.364576388885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45989.364576388885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45989.364576388885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45989.364576388885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45989.364576388885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45989.364576388885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45989.364576388885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45989.364576388885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45989.364576388885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45989.364576388885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45989.364576388885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45989.364576388885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45989.364576388885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45989.364576388885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45989.364576388885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45989.364576388885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45989.364576388885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45989.364576388885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45989.364576388885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45989.364576388885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45989.364576388885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45989.364576388885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45989.364576388885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45989.364576388885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45989.364576388885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45989.364576388885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45989.364576388885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45989.364576388885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45989.364576388885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45989.364576388885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45989.364576388885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45989.364576388885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45989.364576388885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45989.364576388885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45989.364576388885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45989.364576388885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45989.364576388885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45989.364576388885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45989.364576388885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45989.364576388885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45989.364576388885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45989.364576388885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45989.364576388885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45989.364576388885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45989.364576388885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45989.364576388885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45989.364576388885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45989.364576388885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45989.364576388885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45989.364576388885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45989.364576388885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45989.364576388885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45989.364576388885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45989.364576388885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45989.364576388885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45989.364576388885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45989.364576388885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45989.364576388885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45989.364576388885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45989.364576388885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45989.364576388885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45989.364576388885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45989.364576388885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45989.364576388885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45989.364576388885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45989.364576388885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45989.364576388885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45989.364576388885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45989.364576388885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45989.364576388885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45989.364576388885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45989.364576388885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45989.364576388885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45989.364576388885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45989.364576388885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45989.364576388885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45989.364576388885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45989.364576388885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45989.364576388885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45989.364576388885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45989.364576388885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45989.364576388885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45989.364576388885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45989.364576388885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45989.364576388885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45989.364576388885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45989.364576388885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45989.364576388885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45989.364576388885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45989.364576388885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45989.364576388885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45989.364576388885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45989.364576388885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45989.364576388885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45989.364576388885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45989.364576388885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45989.364576388885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45989.364576388885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45989.364576388885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45989.364576388885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45989.364576388885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45989.364576388885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45989.364576388885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45989.364576388885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45989.364576388885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45989.364576388885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45989.364576388885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45989.364576388885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45989.364576388885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45989.364576388885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45989.364576388885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45989.364576388885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45989.364576388885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45989.364576388885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45989.364576388885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45989.364576388885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45989.364576388885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45989.364576388885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45989.364576388885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45989.364576388885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45989.364576388885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45989.364576388885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45989.364576388885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45989.364576388885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45989.364576388885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45989.364576388885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45989.364576388885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45989.364576388885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45989.364576388885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45989.364576388885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45989.364576388885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45989.364576388885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45989.364576388885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45989.364576388885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45989.364576388885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45989.364576388885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45989.364576388885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45989.364576388885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45989.364576388885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45989.364576388885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45989.364576388885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45989.364576388885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45989.364576388885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45989.364576388885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45989.364576388885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45989.364576388885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45989.364576388885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45989.364576388885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45989.364576388885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45989.364576388885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45989.364576388885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45989.364576388885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45989.364576388885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45989.364576388885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45989.364576388885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45989.364576388885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45989.364576388885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45989.364576388885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45989.364576388885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45989.364576388885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45989.364576388885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45989.364576388885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45989.364576388885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45989.364576388885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45989.364576388885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45989.364576388885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45989.364576388885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45989.364576388885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45989.364576388885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45989.364576388885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45989.364576388885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45989.364576388885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45989.364576388885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45989.364576388885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45989.364576388885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45989.364576388885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45989.364576388885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45989.364576388885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45989.364576388885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45989.364576388885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45989.364576388885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45989.364576388885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45989.364576388885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45989.364576388885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45989.364576388885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45989.364576388885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45989.364576388885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45989.364576388885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45989.364576388885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45989.364576388885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45989.364576388885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45989.364576388885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45989.364576388885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45989.364576388885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45989.364576388885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45989.364576388885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45989.364576388885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45989.364576388885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45989.364576388885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45989.364576388885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45989.364576388885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45989.364576388885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45989.364576388885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45989.364576388885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45989.364576388885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45989.364576388885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45989.364576388885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45989.364576388885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45989.364576388885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45989.364576388885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45989.364576388885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45989.364576388885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45989.364576388885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45989.364576388885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45989.364576388885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45989.364576388885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45989.364576388885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45989.364576388885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45989.364576388885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45989.364576388885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45989.364576388885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45989.364576388885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45989.364576388885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45989.364576388885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45989.364576388885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45989.364576388885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45989.364576388885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45989.364576388885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45989.364576388885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45989.364576388885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45989.364576388885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45989.364576388885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45989.364576388885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45989.364576388885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45989.364576388885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45989.364576388885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45989.364576388885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45989.364576388885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45989.364576388885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45989.364576388885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45989.364576388885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45989.364576388885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45989.364576388885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45989.364576388885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45989.364576388885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45989.364576388885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45989.364576388885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45989.364576388885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45989.364576388885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45989.364576388885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45989.364576388885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45989.364576388885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45989.364576388885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45989.364576388885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45989.364576388885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45989.364576388885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45989.364576388885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45989.364576388885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45989.364576388885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45989.364576388885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45989.364576388885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45989.364576388885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45989.364576388885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45989.364576388885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45989.364576388885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45989.364576388885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45989.364576388885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45989.364576388885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45989.364576388885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45989.364576388885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45989.364576388885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45989.364576388885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45989.364576388885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45989.364576388885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45989.364576388885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45989.364576388885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45989.364576388885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45989.364576388885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45989.364576388885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45989.364576388885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45989.364576388885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45989.364576388885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45989.364576388885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45989.364576388885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45989.364576388885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45989.364576388885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45989.364576388885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45989.364576388885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45989.364576388885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45989.364576388885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45989.364576388885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45989.364576388885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45989.364576388885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45989.364576388885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45989.364576388885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45989.364576388885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45989.364576388885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45989.364576388885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45989.364576388885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45989.364576388885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45989.364576388885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45989.364576388885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45989.364576388885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45989.364576388885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45989.364576388885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45989.364576388885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45989.364576388885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45989.364576388885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45989.364576388885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45989.364576388885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45989.364576388885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45989.364576388885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45989.364576388885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45989.364576388885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45989.364576388885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45989.364576388885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45989.364576388885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45989.364576388885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45989.364576388885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45989.364576388885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45989.364576388885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45989.364576388885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45989.364576388885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45989.364576388885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45989.364576388885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45989.364576388885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45989.364576388885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45989.364576388885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45989.364576388885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45989.364576388885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45989.364576388885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45989.364576388885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45989.364576388885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45989.364576388885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45989.364576388885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45989.364576388885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45989.364576388885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45989.364576388885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45989.364576388885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45989.364576388885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45989.364576388885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45989.364576388885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45989.364576388885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45989.364576388885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45989.364576388885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45989.364576388885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45989.364576388885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45989.364576388885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45989.364576388885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45989.364576388885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45989.364576388885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45989.364576388885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45989.364576388885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45989.364576388885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45989.364576388885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45989.364576388885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45989.364576388885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45989.364576388885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45989.364576388885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45989.364576388885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45989.364576388885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45989.364576388885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45989.364576388885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45989.364576388885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45989.364576388885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45989.364576388885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45989.364576388885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45989.364576388885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45989.364576388885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45989.364576388885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45989.364576388885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45989.364576388885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45989.364576388885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45989.364576388885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45989.364576388885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45989.364576388885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45989.364576388885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45989.364576388885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45989.364576388885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45989.364576388885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45989.364576388885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45989.364576388885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45989.364576388885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45989.364576388885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45989.364576388885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45989.364576388885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45989.364576388885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45989.364576388885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45989.364576388885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45989.364576388885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45989.364576388885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45989.364576388885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45989.364576388885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45989.364576388885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45989.364576388885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45989.364576388885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45989.364576388885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45989.364576388885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45989.364576388885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45989.364576388885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45989.364576388885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45989.364576388885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45989.364576388885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45989.364576388885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45989.364576388885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45989.364576388885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45989.364576388885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45989.364576388885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45989.364576388885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45989.364576388885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45989.364576388885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45989.364576388885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45989.364576388885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45989.364576388885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45989.364576388885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45989.364576388885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45989.364576388885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45989.364576388885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45989.364576388885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45989.364576388885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45989.364576388885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45989.364576388885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45989.364576388885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45989.364576388885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45989.364576388885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45989.364576388885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45989.364576388885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45989.364576388885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45989.364576388885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45989.364576388885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45989.364576388885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45989.364576388885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45989.364576388885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45989.364576388885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45989.364576388885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45989.364576388885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45989.364576388885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45989.364576388885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45989.364576388885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45989.364576388885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45989.364576388885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45989.364576388885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45989.364576388885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45989.364576388885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45989.364576388885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45989.364576388885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45989.364576388885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45989.364576388885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45989.364576388885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45989.364576388885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45989.364576388885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45989.364576388885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45989.364576388885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45989.364576388885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45989.364576388885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45989.364576388885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45989.364576388885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45989.364576388885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45989.364576388885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45989.364576388885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45989.364576388885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45989.364576388885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45989.364576388885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45989.364576388885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45989.364576388885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45989.364576388885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45989.364576388885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45989.364576388885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45989.364576388885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45989.364576388885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45989.364576388885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45989.364576388885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45989.364576388885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45989.364576388885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45989.364576388885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45989.364576388885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45989.364576388885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45989.364576388885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45989.364576388885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45989.364576388885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45989.364576388885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45989.364576388885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45989.364576388885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45989.364576388885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45989.364576388885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45989.364576388885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45989.364576388885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45989.364576388885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45989.364576388885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45989.364576388885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45989.364576388885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45989.364576388885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45989.364576388885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45989.364576388885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45989.364576388885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45989.364576388885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45989.364576388885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45989.364576388885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45989.364576388885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45989.364576388885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45989.364576388885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45989.364576388885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45989.364576388885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45989.364576388885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45989.364576388885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45989.364576388885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45989.364576388885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45989.364576388885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45989.364576388885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45989.364576388885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45989.364576388885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45989.364576388885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45989.364576388885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45989.364576388885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45989.364576388885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45989.364576388885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45989.364576388885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45989.364576388885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45989.364576388885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45989.364576388885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45989.364576388885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45989.364576388885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45989.364576388885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45989.364576388885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45989.364576388885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45989.364576388885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45989.364576388885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45989.364576388885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45989.364576388885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45989.364576388885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45989.364576388885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45989.364576388885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45989.364576388885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45989.364576388885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45989.364576388885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45989.364576388885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45989.364576388885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45989.364576388885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45989.364576388885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45989.364576388885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45989.364576388885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45989.364576388885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45989.364576388885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45989.364576388885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45989.364576388885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45989.364576388885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45989.364576388885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45989.364576388885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45989.364576388885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45989.364576388885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45989.364576388885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45989.364576388885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45989.364576388885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45989.364576388885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45989.364576388885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45989.364576388885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45989.364576388885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45989.364576388885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45989.364576388885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45989.364576388885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45989.364576388885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45989.364576388885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45989.364576388885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45989.364576388885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45989.364576388885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45989.364576388885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45989.364576388885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45989.364576388885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45989.364576388885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45989.364576388885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45989.364576388885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45989.364576388885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45989.364576388885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45989.364576388885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45989.364576388885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45989.364576388885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45989.364576388885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45989.364576388885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45989.364576388885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45989.364576388885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45989.364576388885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45989.364576388885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45989.364576388885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45989.364576388885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45989.364576388885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45989.364576388885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45989.364576388885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45989.364576388885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45989.364576388885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45989.364576388885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45989.364576388885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45989.364576388885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45989.364576388885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45989.364576388885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45989.364576388885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45989.364576388885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45989.364576388885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45989.364576388885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45989.364576388885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45989.364576388885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45989.364576388885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45989.364576388885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45989.364576388885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45989.364576388885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45989.364576388885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45989.364576388885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45989.364576388885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45989.364576388885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45989.364576388885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45989.364576388885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45989.364576388885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45989.364576388885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45989.364576388885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45989.364576388885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45989.364576388885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45989.364576388885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45989.364576388885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45989.364576388885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45989.364576388885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45989.364576388885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45989.364576388885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45989.364576388885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45989.364576388885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45989.364576388885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45989.364576388885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45989.364576388885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45989.364576388885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45989.364576388885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45989.364576388885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45989.364576388885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45989.364576388885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45989.364576388885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45989.364576388885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45989.364576388885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45989.364576388885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45989.364576388885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45989.364576388885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45989.364576388885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45989.364576388885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45989.364576388885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45989.364576388885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45989.364576388885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45989.364576388885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45989.364576388885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45989.364576388885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45989.364576388885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45989.364576388885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45989.364576388885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45989.364576388885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45989.364576388885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45989.364576388885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45989.364576388885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45989.364576388885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45989.364576388885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45989.364576388885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45989.364576388885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45989.364576388885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45989.364576388885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45989.364576388885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45989.364576388885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45989.364576388885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45989.364576388885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45989.364576388885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45989.364576388885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45989.364576388885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45989.364576388885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45989.364576388885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45989.364576388885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45989.364576388885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45989.364576388885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45989.364576388885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45989.364576388885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45989.364576388885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45989.364576388885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45989.364576388885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45989.364576388885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45989.364576388885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45989.364576388885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45989.364576388885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45989.364576388885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45989.364576388885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45989.364576388885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45989.364576388885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45989.364576388885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45989.364576388885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45989.364576388885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45989.364576388885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45989.364576388885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45989.364576388885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45989.364576388885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45989.364576388885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45989.364576388885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45989.364576388885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45989.364576388885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45989.364576388885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45989.364576388885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45989.364576388885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45989.364576388885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45989.364576388885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45989.364576388885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45989.364576388885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45989.364576388885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45989.364576388885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45989.364576388885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45989.364576388885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45989.364576388885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45989.364576388885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45989.364576388885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45989.364576388885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45989.364576388885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45989.364576388885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45989.364576388885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45989.364576388885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45989.364576388885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45989.364576388885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45989.364576388885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45989.364576388885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45989.364576388885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45989.364576388885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45989.364576388885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45989.364576388885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45989.364576388885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45989.364576388885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45989.364576388885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45989.364576388885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45989.364576388885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45989.364576388885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45989.364576388885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45989.364576388885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45989.364576388885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45989.364576388885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45989.364576388885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45989.364576388885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45989.364576388885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45989.364576388885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45989.364576388885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45989.364576388885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45989.364576388885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45989.364576388885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45989.364576388885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45989.364576388885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45989.364576388885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45989.364576388885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45989.364576388885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45989.364576388885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45989.364576388885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45989.364576388885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45989.364576388885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45989.364576388885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45989.364576388885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45989.364576388885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45989.364576388885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45989.364576388885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45989.364576388885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45989.364576388885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45989.364576388885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45989.364576388885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45989.364576388885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45989.364576388885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45989.364576388885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45989.364576388885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45989.364576388885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45989.364576388885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45989.364576388885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45989.364576388885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45989.364576388885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45989.364576388885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45989.364576388885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45989.364576388885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45989.364576388885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45989.364576388885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45989.364576388885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45989.364576388885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45989.364576388885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45989.364576388885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45989.364576388885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45989.364576388885</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285.88385879628913</v>
      </c>
      <c r="H2" s="92">
        <v>45703.474768518521</v>
      </c>
      <c r="I2" s="92" t="str">
        <f>IFERROR(VLOOKUP(D2,DB!A:F,6,0),"")</f>
        <v>SCECO</v>
      </c>
      <c r="J2" s="92" t="str">
        <f>IFERROR(VLOOKUP(D2,DB!A:G,7,0),"")</f>
        <v>Dead</v>
      </c>
      <c r="K2" s="94" t="s">
        <v>39116</v>
      </c>
      <c r="L2" s="88" t="str">
        <f>IFERROR(VLOOKUP(D2,DB!A:I,9,0),"")</f>
        <v>Latis</v>
      </c>
    </row>
    <row r="3" spans="1:16" ht="15" customHeight="1">
      <c r="A3" s="110"/>
      <c r="B3" s="121"/>
      <c r="C3" s="90"/>
      <c r="D3" s="88" t="s">
        <v>39117</v>
      </c>
      <c r="E3" s="91"/>
      <c r="F3" s="92"/>
      <c r="G3" s="93">
        <f t="shared" ref="G3:G6" ca="1" si="0">IFERROR(NOW()-F3,"")</f>
        <v>45989.364576388885</v>
      </c>
      <c r="H3" s="92"/>
      <c r="I3" s="110" t="str">
        <f>IFERROR(VLOOKUP(D3,DB!A:F,6,0),"")</f>
        <v>SCECO</v>
      </c>
      <c r="J3" s="110" t="str">
        <f>IFERROR(VLOOKUP(D3,DB!A:G,7,0),"")</f>
        <v>Dead</v>
      </c>
      <c r="K3" s="94"/>
      <c r="L3" s="88" t="str">
        <f>IFERROR(VLOOKUP(D3,DB!A:I,9,0),"")</f>
        <v>Latis</v>
      </c>
    </row>
    <row r="4" spans="1:16" ht="15" customHeight="1">
      <c r="A4" s="110"/>
      <c r="B4" s="110" t="str">
        <f>IFERROR(VLOOKUP(D4,DB!A:K,11,0),"")</f>
        <v/>
      </c>
      <c r="C4" s="90"/>
      <c r="D4" s="88"/>
      <c r="E4" s="91"/>
      <c r="F4" s="92"/>
      <c r="G4" s="93">
        <f t="shared" ca="1" si="0"/>
        <v>45989.364576388885</v>
      </c>
      <c r="H4" s="92"/>
      <c r="I4" s="110" t="str">
        <f>IFERROR(VLOOKUP(D4,DB!A:F,6,0),"")</f>
        <v/>
      </c>
      <c r="J4" s="110" t="str">
        <f>IFERROR(VLOOKUP(D4,DB!A:G,7,0),"")</f>
        <v/>
      </c>
      <c r="K4" s="94"/>
      <c r="L4" s="88" t="str">
        <f>IFERROR(VLOOKUP(D4,DB!A:I,9,0),"")</f>
        <v/>
      </c>
    </row>
    <row r="5" spans="1:16" ht="15" customHeight="1">
      <c r="A5" s="110"/>
      <c r="B5" s="121"/>
      <c r="C5" s="121"/>
      <c r="D5" s="88"/>
      <c r="E5" s="91"/>
      <c r="F5" s="92"/>
      <c r="G5" s="93">
        <f t="shared" ca="1" si="0"/>
        <v>45989.364576388885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45989.364576388885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ref="G7:G70" ca="1" si="1">IFERROR(NOW()-F7,"")</f>
        <v>45989.364576388885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1"/>
        <v>45989.364576388885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45989.364576388885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45989.364576388885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45989.364576388885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45989.364576388885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45989.364576388885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45989.364576388885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45989.364576388885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45989.364576388885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45989.364576388885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45989.364576388885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45989.364576388885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45989.364576388885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45989.364576388885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45989.364576388885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45989.364576388885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45989.364576388885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45989.364576388885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45989.364576388885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45989.364576388885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45989.364576388885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45989.364576388885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45989.364576388885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45989.364576388885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45989.364576388885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45989.364576388885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45989.364576388885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45989.364576388885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45989.364576388885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45989.364576388885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45989.364576388885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45989.364576388885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45989.364576388885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45989.364576388885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45989.364576388885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45989.364576388885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45989.364576388885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45989.364576388885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45989.364576388885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45989.364576388885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45989.364576388885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45989.364576388885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45989.364576388885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45989.364576388885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45989.364576388885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45989.364576388885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45989.364576388885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45989.364576388885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45989.364576388885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45989.364576388885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45989.364576388885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45989.364576388885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45989.364576388885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45989.364576388885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45989.364576388885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45989.364576388885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45989.364576388885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45989.364576388885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45989.364576388885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45989.364576388885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45989.364576388885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45989.364576388885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45989.364576388885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45989.364576388885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45989.364576388885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45989.364576388885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45989.364576388885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45989.364576388885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45989.364576388885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45989.364576388885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45989.364576388885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45989.364576388885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45989.364576388885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45989.364576388885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45989.364576388885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45989.364576388885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45989.364576388885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45989.364576388885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45989.364576388885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45989.364576388885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45989.364576388885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45989.364576388885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45989.364576388885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45989.364576388885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45989.364576388885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45989.364576388885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45989.364576388885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45989.364576388885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45989.364576388885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45989.364576388885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45989.364576388885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45989.364576388885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45989.364576388885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45989.364576388885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45989.364576388885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45989.364576388885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45989.364576388885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45989.364576388885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45989.364576388885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45989.364576388885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45989.364576388885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45989.364576388885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45989.364576388885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45989.364576388885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45989.364576388885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45989.364576388885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45989.364576388885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45989.364576388885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45989.364576388885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45989.364576388885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45989.364576388885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45989.364576388885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45989.364576388885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45989.364576388885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45989.364576388885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45989.364576388885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45989.364576388885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45989.364576388885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45989.364576388885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45989.364576388885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45989.364576388885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45989.364576388885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45989.364576388885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45989.364576388885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45989.364576388885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45989.364576388885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45989.364576388885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45989.364576388885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45989.364576388885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45989.364576388885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45989.364576388885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45989.364576388885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45989.364576388885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45989.364576388885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45989.364576388885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45989.364576388885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45989.364576388885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45989.364576388885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45989.364576388885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45989.364576388885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45989.364576388885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45989.364576388885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45989.364576388885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45989.364576388885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45989.364576388885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45989.364576388885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45989.364576388885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45989.364576388885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45989.364576388885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45989.364576388885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45989.364576388885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45989.364576388885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45989.364576388885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45989.364576388885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45989.364576388885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45989.364576388885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45989.364576388885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45989.364576388885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45989.364576388885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45989.364576388885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45989.364576388885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45989.364576388885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45989.364576388885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45989.364576388885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45989.364576388885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45989.364576388885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45989.364576388885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45989.364576388885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45989.364576388885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45989.364576388885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45989.364576388885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45989.364576388885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45989.364576388885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45989.364576388885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45989.364576388885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45989.364576388885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45989.364576388885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45989.364576388885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45989.364576388885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45989.364576388885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45989.364576388885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45989.364576388885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45989.364576388885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45989.364576388885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45989.364576388885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45989.364576388885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45989.364576388885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45989.364576388885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45989.364576388885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45989.364576388885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45989.364576388885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62" ca="1" si="4">IFERROR(NOW()-F199,"")</f>
        <v>45989.364576388885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45989.364576388885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45989.364576388885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45989.364576388885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45989.364576388885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45989.364576388885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45989.364576388885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45989.364576388885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45989.364576388885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45989.364576388885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45989.364576388885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45989.364576388885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45989.364576388885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45989.364576388885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45989.364576388885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45989.364576388885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45989.364576388885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45989.364576388885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45989.364576388885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45989.364576388885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45989.364576388885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45989.364576388885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45989.364576388885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45989.364576388885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45989.364576388885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45989.364576388885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45989.364576388885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45989.364576388885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45989.364576388885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45989.364576388885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45989.364576388885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45989.364576388885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45989.364576388885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45989.364576388885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45989.364576388885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45989.364576388885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45989.364576388885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45989.364576388885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45989.364576388885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45989.364576388885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45989.364576388885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45989.364576388885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45989.364576388885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45989.364576388885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45989.364576388885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45989.364576388885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45989.364576388885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45989.364576388885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45989.364576388885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45989.364576388885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45989.364576388885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45989.364576388885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45989.364576388885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45989.364576388885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45989.364576388885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45989.364576388885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45989.364576388885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45989.364576388885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45989.364576388885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45989.364576388885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45989.364576388885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45989.364576388885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45989.364576388885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45989.364576388885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ref="G263:G308" ca="1" si="5">IFERROR(NOW()-F263,"")</f>
        <v>45989.364576388885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45989.364576388885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45989.364576388885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45989.364576388885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45989.364576388885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45989.364576388885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45989.364576388885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45989.364576388885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45989.364576388885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45989.364576388885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45989.364576388885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45989.364576388885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45989.364576388885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45989.364576388885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45989.364576388885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45989.364576388885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45989.364576388885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45989.364576388885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45989.364576388885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45989.364576388885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45989.364576388885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45989.364576388885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45989.364576388885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45989.364576388885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45989.364576388885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45989.364576388885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45989.364576388885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45989.364576388885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45989.364576388885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45989.364576388885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45989.364576388885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45989.364576388885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45989.364576388885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45989.364576388885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45989.364576388885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45989.364576388885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45989.364576388885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45989.364576388885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45989.364576388885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45989.364576388885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45989.364576388885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45989.364576388885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45989.364576388885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45989.364576388885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45989.364576388885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45989.364576388885</v>
      </c>
      <c r="H308" s="92"/>
      <c r="I308" s="110" t="str">
        <f>IFERROR(VLOOKUP(D308,DB!A:F,6,0),"")</f>
        <v/>
      </c>
      <c r="J308" s="110" t="str">
        <f>IFERROR(VLOOKUP(D308,DB!A:G,7,0),"")</f>
        <v/>
      </c>
      <c r="K308" s="94"/>
      <c r="L308" s="88" t="str">
        <f>IFERROR(VLOOKUP(D308,DB!A:I,9,0),"")</f>
        <v/>
      </c>
    </row>
  </sheetData>
  <dataValidations count="2">
    <dataValidation allowBlank="1" showInputMessage="1" showErrorMessage="1" sqref="E1" xr:uid="{A4F81451-56CC-4543-9497-104C4E44EE4B}"/>
    <dataValidation type="list" allowBlank="1" showInputMessage="1" showErrorMessage="1" sqref="E2:E3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39118</v>
      </c>
      <c r="B2" s="37" t="str">
        <f>IFERROR(VLOOKUP(D2,DB!A:K,11,0),"")</f>
        <v>R5</v>
      </c>
      <c r="C2" s="37">
        <v>3</v>
      </c>
      <c r="D2" s="103" t="s">
        <v>36011</v>
      </c>
      <c r="E2" s="37" t="s">
        <v>39021</v>
      </c>
      <c r="F2" s="38">
        <v>45891.832060185188</v>
      </c>
      <c r="G2" s="105">
        <f ca="1">IFERROR(NOW()-F2,"")</f>
        <v>97.532516203697014</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63.175699074068689</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40.703465277772921</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07">
        <v>45981.373298611114</v>
      </c>
      <c r="G5" s="108">
        <f ca="1">IFERROR(NOW()-F5,"")</f>
        <v>7.9912777777717565</v>
      </c>
      <c r="H5" s="146">
        <v>45981.360798611109</v>
      </c>
      <c r="I5" s="106" t="str">
        <f>IFERROR(VLOOKUP(D5,DB!A:F,6,0),"")</f>
        <v>SCECO</v>
      </c>
      <c r="J5" s="106" t="str">
        <f>IFERROR(VLOOKUP(D5,DB!A:G,7,0),"")</f>
        <v>Dead</v>
      </c>
      <c r="K5" s="106" t="s">
        <v>39125</v>
      </c>
      <c r="L5" s="106" t="str">
        <f>IFERROR(VLOOKUP(D5,DB!A:I,9,0),"")</f>
        <v>Latis</v>
      </c>
    </row>
    <row r="6" spans="1:13">
      <c r="A6" s="37"/>
      <c r="B6" s="37" t="str">
        <f>IFERROR(VLOOKUP(D6,DB!A:K,11,0),"")</f>
        <v/>
      </c>
      <c r="C6" s="37"/>
      <c r="D6" s="148"/>
      <c r="E6" s="37"/>
      <c r="F6" s="38"/>
      <c r="G6" s="143">
        <f t="shared" ref="G6:G15" ca="1" si="2">IFERROR(NOW()-F6,"")</f>
        <v>45989.364576388885</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45989.364576388885</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45989.364576388885</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45989.364576388885</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45989.364576388885</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45989.364576388885</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45989.364576388885</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45989.364576388885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45989.364576388885</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45989.364576388885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45989.364576388885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45989.364576388885</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45989.364576388885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45989.364576388885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45989.364576388885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45989.364576388885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45989.364576388885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45989.364576388885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45989.364576388885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45989.364576388885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45989.364576388885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45989.364576388885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45989.364576388885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45989.364576388885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45989.364576388885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45989.364576388885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45989.364576388885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45989.364576388885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45989.364576388885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45989.364576388885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45989.364576388885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45989.364576388885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45989.364576388885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45989.364576388885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45989.364576388885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45989.364576388885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45989.364576388885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45989.364576388885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45989.364576388885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45989.364576388885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45989.364576388885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45989.364576388885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45989.364576388885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45989.364576388885</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4" sqref="D4"/>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7" ca="1" si="0">IFERROR(NOW()-F3,"-")</f>
        <v>45989.364576388885</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45989.364576388885</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45989.364576388885</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45989.364576388885</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45989.364576388885</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45989.364576388885</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45989.364576388885</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45989.364576388885</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45989.364576388885</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45989.364576388885</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45989.364576388885</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45989.364576388885</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45989.364576388885</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45989.364576388885</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45989.364576388885</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45989.364576388885</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45989.364576388885</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45989.364576388885</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45989.364576388885</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45989.364576388885</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45989.364576388885</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45989.364576388885</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2025-11-28T05:45:01Z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