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377" documentId="13_ncr:1_{F6CB121F-512D-4AA6-A0C1-0FB36C537598}" xr6:coauthVersionLast="47" xr6:coauthVersionMax="47" xr10:uidLastSave="{5111AEEE-EBD7-45C9-99AD-C5E01966364A}"/>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 i="6" l="1"/>
  <c r="J2" i="6"/>
  <c r="I2" i="6"/>
  <c r="G2" i="6"/>
  <c r="B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1"/>
  <c r="B4" i="1"/>
  <c r="B5"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alcChain>
</file>

<file path=xl/sharedStrings.xml><?xml version="1.0" encoding="utf-8"?>
<sst xmlns="http://schemas.openxmlformats.org/spreadsheetml/2006/main" count="179032" uniqueCount="39108">
  <si>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</si>
  <si>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</si>
  <si>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</si>
  <si>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</si>
  <si>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</si>
  <si>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</si>
  <si>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</si>
  <si>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</si>
  <si>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</si>
  <si>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</si>
  <si>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</si>
  <si>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</si>
  <si>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</si>
  <si>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</si>
  <si>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</si>
  <si>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</si>
  <si>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</si>
  <si>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</si>
  <si>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</si>
  <si>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</si>
  <si>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</si>
  <si>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</si>
  <si>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</si>
  <si>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</si>
  <si>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</si>
  <si>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</si>
  <si>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</si>
  <si>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</si>
  <si>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</si>
  <si>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</si>
  <si>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</si>
  <si>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</si>
  <si>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</si>
  <si>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</si>
  <si>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</si>
  <si>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</si>
  <si>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</si>
  <si>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</si>
  <si>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</si>
  <si>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</si>
  <si>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</si>
  <si>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</si>
  <si>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</si>
  <si>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</si>
  <si>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</si>
  <si>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</si>
  <si>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</si>
  <si>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</si>
  <si>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</si>
  <si>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</si>
  <si>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</si>
  <si>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</si>
  <si>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</si>
  <si>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</si>
  <si>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</si>
  <si>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</si>
  <si>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</si>
  <si>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</si>
  <si>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</si>
  <si>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</si>
  <si>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</si>
  <si>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</si>
  <si>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</si>
  <si>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</si>
  <si>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</si>
  <si>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</si>
  <si>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</si>
  <si>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</si>
  <si>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</si>
  <si>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</si>
  <si>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</si>
  <si>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</si>
  <si>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</si>
  <si>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</si>
  <si>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</si>
  <si>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</si>
  <si>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</si>
  <si>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</si>
  <si>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</si>
  <si>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</si>
  <si>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</si>
  <si>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</si>
  <si>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</si>
  <si>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</si>
  <si>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</si>
  <si>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</si>
  <si>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</si>
  <si>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</si>
  <si>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</si>
  <si>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</si>
  <si>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</si>
  <si>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</si>
  <si>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</si>
  <si>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</si>
  <si>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</si>
  <si>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</si>
  <si>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</si>
  <si>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</si>
  <si>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</si>
  <si>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</si>
  <si>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</si>
  <si>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</si>
  <si>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</si>
  <si>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</si>
  <si>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</si>
  <si>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</si>
  <si>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</si>
  <si>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</si>
  <si>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</si>
  <si>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</si>
  <si>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</si>
  <si>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</si>
  <si>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</si>
  <si>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</si>
  <si>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</si>
  <si>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</si>
  <si>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</si>
  <si>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</si>
  <si>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</si>
  <si>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</si>
  <si>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</si>
  <si>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</si>
  <si>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</si>
  <si>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</si>
  <si>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</si>
  <si>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</si>
  <si>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</si>
  <si>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</si>
  <si>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</si>
  <si>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</si>
  <si>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</si>
  <si>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</si>
  <si>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</si>
  <si>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</si>
  <si>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</si>
  <si>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</si>
  <si>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</si>
  <si>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</si>
  <si>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</si>
  <si>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</si>
  <si>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</si>
  <si>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</si>
  <si>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</si>
  <si>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</si>
  <si>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</si>
  <si>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</si>
  <si>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</si>
  <si>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</si>
  <si>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</si>
  <si>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</si>
  <si>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</si>
  <si>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</si>
  <si>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</si>
  <si>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</si>
  <si>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</si>
  <si>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</si>
  <si>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</si>
  <si>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</si>
  <si>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</si>
  <si>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</si>
  <si>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</si>
  <si>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</si>
  <si>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</si>
  <si>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</si>
  <si>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</si>
  <si>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</si>
  <si>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</si>
  <si>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</si>
  <si>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</si>
  <si>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</si>
  <si>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</si>
  <si>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</si>
  <si>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</si>
  <si>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</si>
  <si>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</si>
  <si>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</si>
  <si>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</si>
  <si>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</si>
  <si>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</si>
  <si>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</si>
  <si>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</si>
  <si>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</si>
  <si>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</si>
  <si>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</si>
  <si>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</si>
  <si>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</si>
  <si>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</si>
  <si>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</si>
  <si>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</si>
  <si>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</si>
  <si>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</si>
  <si>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</si>
  <si>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</si>
  <si>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</si>
  <si>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</si>
  <si>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</si>
  <si>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</si>
  <si>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</si>
  <si>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</si>
  <si>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</si>
  <si>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</si>
  <si>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</si>
  <si>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</si>
  <si>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</si>
  <si>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</si>
  <si>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</si>
  <si>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</si>
  <si>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</si>
  <si>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</si>
  <si>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</si>
  <si>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</si>
  <si>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</si>
  <si>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</si>
  <si>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</si>
  <si>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</si>
  <si>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</si>
  <si>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</si>
  <si>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</si>
  <si>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</si>
  <si>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</si>
  <si>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</si>
  <si>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</si>
  <si>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</si>
  <si>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</si>
  <si>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</si>
  <si>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</si>
  <si>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</si>
  <si>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</si>
  <si>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</si>
  <si>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</si>
  <si>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</si>
  <si>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</si>
  <si>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</si>
  <si>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</si>
  <si>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</si>
  <si>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</si>
  <si>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</si>
  <si>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</si>
  <si>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</si>
  <si>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</si>
  <si>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</si>
  <si>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</si>
  <si>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</si>
  <si>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</si>
  <si>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</si>
  <si>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</si>
  <si>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</si>
  <si>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</si>
  <si>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</si>
  <si>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</si>
  <si>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</si>
  <si>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</si>
  <si>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</si>
  <si>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</si>
  <si>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</si>
  <si>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</si>
  <si>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</si>
  <si>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</si>
  <si>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</si>
  <si>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</si>
  <si>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</si>
  <si>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</si>
  <si>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</si>
  <si>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</si>
  <si>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</si>
  <si>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</si>
  <si>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</si>
  <si>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</si>
  <si>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</si>
  <si>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</si>
  <si>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</si>
  <si>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</si>
  <si>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</si>
  <si>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</si>
  <si>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</si>
  <si>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</si>
  <si>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</si>
  <si>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</si>
  <si>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</si>
  <si>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</si>
  <si>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</si>
  <si>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</si>
  <si>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</si>
  <si>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</si>
  <si>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</si>
  <si>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</si>
  <si>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</si>
  <si>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</si>
  <si>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</si>
  <si>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</si>
  <si>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</si>
  <si>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</si>
  <si>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</si>
  <si>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</si>
  <si>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</si>
  <si>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</si>
  <si>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</si>
  <si>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</si>
  <si>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</si>
  <si>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</si>
  <si>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</si>
  <si>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</si>
  <si>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</si>
  <si>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</si>
  <si>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</si>
  <si>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</si>
  <si>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</si>
  <si>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</si>
  <si>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</si>
  <si>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</si>
  <si>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</si>
  <si>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</si>
  <si>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</si>
  <si>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</si>
  <si>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</si>
  <si>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</si>
  <si>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</si>
  <si>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</si>
  <si>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</si>
  <si>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</si>
  <si>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</si>
  <si>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</si>
  <si>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</si>
  <si>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</si>
  <si>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</si>
  <si>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</si>
  <si>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</si>
  <si>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</si>
  <si>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</si>
  <si>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</si>
  <si>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</si>
  <si>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</si>
  <si>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</si>
  <si>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</si>
  <si>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</si>
  <si>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</si>
  <si>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</si>
  <si>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</si>
  <si>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</si>
  <si>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</si>
  <si>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</si>
  <si>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</si>
  <si>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</si>
  <si>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</si>
  <si>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</si>
  <si>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</si>
  <si>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</si>
  <si>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</si>
  <si>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</si>
  <si>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</si>
  <si>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</si>
  <si>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</si>
  <si>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</si>
  <si>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</si>
  <si>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</si>
  <si>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</si>
  <si>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</si>
  <si>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</si>
  <si>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</si>
  <si>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</si>
  <si>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</si>
  <si>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</si>
  <si>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</si>
  <si>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</si>
  <si>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</si>
  <si>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</si>
  <si>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</si>
  <si>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</si>
  <si>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</si>
  <si>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</si>
  <si>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</si>
  <si>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</si>
  <si>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</si>
  <si>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</si>
  <si>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</si>
  <si>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</si>
  <si>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</si>
  <si>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</si>
  <si>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</si>
  <si>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</si>
  <si>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</si>
  <si>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</si>
  <si>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</si>
  <si>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</si>
  <si>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</si>
  <si>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</si>
  <si>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</si>
  <si>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</si>
  <si>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</si>
  <si>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</si>
  <si>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</si>
  <si>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</si>
  <si>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</si>
  <si>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</si>
  <si>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</si>
  <si>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</si>
  <si>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</si>
  <si>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</si>
  <si>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</si>
  <si>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</si>
  <si>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</si>
  <si>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</si>
  <si>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</si>
  <si>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</si>
  <si>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</si>
  <si>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</si>
  <si>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</si>
  <si>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</si>
  <si>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</si>
  <si>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</si>
  <si>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</si>
  <si>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</si>
  <si>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</si>
  <si>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</si>
  <si>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</si>
  <si>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</si>
  <si>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</si>
  <si>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</si>
  <si>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</si>
  <si>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</si>
  <si>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</si>
  <si>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</si>
  <si>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</si>
  <si>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</si>
  <si>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</si>
  <si>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</si>
  <si>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</si>
  <si>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</si>
  <si>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</si>
  <si>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</si>
  <si>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</si>
  <si>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</si>
  <si>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</si>
  <si>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</si>
  <si>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</si>
  <si>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</si>
  <si>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</si>
  <si>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</si>
  <si>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</si>
  <si>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</si>
  <si>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</si>
  <si>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</si>
  <si>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</si>
  <si>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</si>
  <si>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</si>
  <si>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</si>
  <si>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</si>
  <si>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</si>
  <si>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</si>
  <si>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</si>
  <si>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</si>
  <si>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</si>
  <si>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</si>
  <si>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</si>
  <si>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</si>
  <si>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</si>
  <si>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</si>
  <si>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</si>
  <si>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</si>
  <si>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</si>
  <si>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</si>
  <si>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</si>
  <si>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</si>
  <si>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</si>
  <si>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</si>
  <si>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</si>
  <si>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</si>
  <si>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</si>
  <si>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</si>
  <si>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</si>
  <si>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</si>
  <si>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</si>
  <si>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</si>
  <si>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</si>
  <si>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</si>
  <si>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</si>
  <si>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</si>
  <si>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</si>
  <si>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</si>
  <si>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</si>
  <si>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</si>
  <si>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</si>
  <si>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</si>
  <si>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</si>
  <si>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</si>
  <si>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</si>
  <si>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</si>
  <si>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</si>
  <si>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</si>
  <si>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</si>
  <si>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</si>
  <si>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</si>
  <si>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</si>
  <si>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</si>
  <si>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</si>
  <si>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</si>
  <si>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</si>
  <si>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</si>
  <si>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</si>
  <si>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</si>
  <si>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</si>
  <si>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</si>
  <si>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</si>
  <si>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</si>
  <si>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</si>
  <si>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</si>
  <si>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</si>
  <si>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</si>
  <si>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</si>
  <si>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</si>
  <si>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</si>
  <si>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</si>
  <si>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</si>
  <si>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</si>
  <si>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</si>
  <si>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</si>
  <si>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</si>
  <si>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</si>
  <si>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</si>
  <si>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</si>
  <si>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</si>
  <si>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</si>
  <si>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</si>
  <si>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</si>
  <si>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</si>
  <si>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</si>
  <si>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</si>
  <si>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</si>
  <si>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</si>
  <si>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</si>
  <si>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</si>
  <si>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</si>
  <si>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</si>
  <si>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</si>
  <si>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</si>
  <si>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</si>
  <si>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</si>
  <si>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</si>
  <si>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</si>
  <si>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</si>
  <si>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</si>
  <si>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</si>
  <si>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</si>
  <si>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</si>
  <si>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</si>
  <si>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</si>
  <si>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</si>
  <si>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</si>
  <si>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</si>
  <si>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</si>
  <si>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</si>
  <si>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</si>
  <si>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</si>
  <si>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</si>
  <si>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</si>
  <si>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</si>
  <si>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</si>
  <si>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</si>
  <si>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</si>
  <si>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</si>
  <si>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</si>
  <si>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</si>
  <si>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</si>
  <si>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</si>
  <si>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</si>
  <si>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</si>
  <si>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</si>
  <si>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</si>
  <si>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</si>
  <si>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</si>
  <si>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</si>
  <si>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</si>
  <si>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</si>
  <si>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</si>
  <si>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</si>
  <si>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</si>
  <si>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</si>
  <si>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</si>
  <si>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</si>
  <si>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</si>
  <si>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</si>
  <si>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</si>
  <si>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</si>
  <si>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</si>
  <si>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</si>
  <si>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</si>
  <si>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</si>
  <si>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</si>
  <si>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</si>
  <si>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</si>
  <si>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</si>
  <si>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</si>
  <si>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</si>
  <si>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</si>
  <si>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</si>
  <si>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</si>
  <si>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</si>
  <si>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</si>
  <si>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</si>
  <si>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</si>
  <si>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</si>
  <si>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</si>
  <si>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</si>
  <si>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</si>
  <si>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</si>
  <si>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</si>
  <si>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</si>
  <si>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</si>
  <si>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</si>
  <si>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</si>
  <si>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</si>
  <si>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</si>
  <si>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</si>
  <si>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</si>
  <si>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</si>
  <si>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</si>
  <si>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</si>
  <si>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</si>
  <si>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</si>
  <si>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</si>
  <si>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</si>
  <si>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</si>
  <si>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</si>
  <si>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</si>
  <si>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</si>
  <si>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</si>
  <si>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</si>
  <si>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</si>
  <si>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</si>
  <si>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</si>
  <si>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</si>
  <si>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</si>
  <si>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</si>
  <si>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</si>
  <si>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</si>
  <si>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</si>
  <si>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</si>
  <si>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</si>
  <si>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</si>
  <si>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</si>
  <si>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</si>
  <si>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</si>
  <si>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</si>
  <si>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</si>
  <si>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</si>
  <si>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</si>
  <si>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</si>
  <si>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</si>
  <si>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</si>
  <si>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</si>
  <si>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</si>
  <si>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</si>
  <si>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</si>
  <si>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</si>
  <si>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</si>
  <si>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</si>
  <si>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</si>
  <si>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</si>
  <si>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</si>
  <si>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</si>
  <si>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</si>
  <si>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</si>
  <si>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</si>
  <si>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</si>
  <si>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</si>
  <si>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</si>
  <si>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</si>
  <si>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</si>
  <si>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</si>
  <si>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</si>
  <si>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</si>
  <si>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</si>
  <si>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</si>
  <si>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</si>
  <si>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</si>
  <si>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</si>
  <si>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</si>
  <si>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</si>
  <si>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</si>
  <si>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</si>
  <si>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</si>
  <si>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</si>
  <si>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</si>
  <si>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</si>
  <si>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</si>
  <si>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</si>
  <si>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</si>
  <si>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</si>
  <si>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</si>
  <si>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</si>
  <si>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</si>
  <si>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</si>
  <si>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</si>
  <si>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</si>
  <si>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</si>
  <si>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</si>
  <si>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</si>
  <si>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</si>
  <si>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</si>
  <si>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</si>
  <si>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</si>
  <si>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</si>
  <si>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</si>
  <si>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</si>
  <si>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</si>
  <si>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</si>
  <si>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</si>
  <si>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</si>
  <si>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</si>
  <si>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</si>
  <si>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</si>
  <si>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</si>
  <si>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</si>
  <si>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</si>
  <si>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</si>
  <si>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</si>
  <si>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</si>
  <si>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</si>
  <si>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</si>
  <si>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</si>
  <si>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</si>
  <si>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</si>
  <si>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</si>
  <si>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</si>
  <si>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</si>
  <si>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</si>
  <si>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</si>
  <si>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</si>
  <si>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</si>
  <si>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</si>
  <si>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</si>
  <si>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</si>
  <si>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</si>
  <si>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</si>
  <si>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</si>
  <si>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</si>
  <si>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</si>
  <si>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</si>
  <si>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</si>
  <si>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</si>
  <si>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</si>
  <si>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</si>
  <si>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</si>
  <si>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</si>
  <si>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</si>
  <si>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</si>
  <si>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</si>
  <si>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</si>
  <si>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</si>
  <si>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</si>
  <si>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</si>
  <si>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</si>
  <si>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</si>
  <si>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</si>
  <si>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</si>
  <si>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</si>
  <si>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</si>
  <si>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</si>
  <si>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</si>
  <si>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</si>
  <si>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</si>
  <si>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</si>
  <si>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</si>
  <si>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</si>
  <si>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</si>
  <si>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</si>
  <si>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</si>
  <si>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</si>
  <si>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</si>
  <si>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</si>
  <si>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</si>
  <si>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</si>
  <si>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</si>
  <si>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</si>
  <si>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</si>
  <si>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</si>
  <si>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</si>
  <si>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</si>
  <si>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</si>
  <si>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</si>
  <si>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</si>
  <si>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</si>
  <si>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</si>
  <si>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</si>
  <si>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</si>
  <si>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</si>
  <si>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</si>
  <si>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</si>
  <si>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</si>
  <si>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</si>
  <si>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</si>
  <si>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</si>
  <si>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</si>
  <si>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</si>
  <si>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</si>
  <si>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</si>
  <si>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</si>
  <si>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</si>
  <si>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</si>
  <si>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</si>
  <si>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</si>
  <si>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</si>
  <si>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</si>
  <si>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</si>
  <si>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</si>
  <si>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</si>
  <si>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</si>
  <si>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</si>
  <si>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</si>
  <si>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</si>
  <si>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</si>
  <si>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</si>
  <si>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</si>
  <si>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</si>
  <si>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</si>
  <si>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</si>
  <si>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</si>
  <si>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</si>
  <si>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</si>
  <si>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</si>
  <si>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</si>
  <si>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</si>
  <si>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</si>
  <si>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</si>
  <si>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</si>
  <si>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</si>
  <si>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</si>
  <si>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</si>
  <si>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</si>
  <si>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</si>
  <si>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</si>
  <si>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</si>
  <si>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</si>
  <si>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</si>
  <si>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</si>
  <si>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</si>
  <si>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</si>
  <si>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</si>
  <si>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</si>
  <si>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</si>
  <si>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</si>
  <si>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</si>
  <si>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</si>
  <si>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</si>
  <si>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</si>
  <si>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</si>
  <si>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</si>
  <si>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</si>
  <si>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</si>
  <si>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</si>
  <si>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</si>
  <si>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</si>
  <si>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</si>
  <si>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</si>
  <si>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</si>
  <si>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</si>
  <si>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</si>
  <si>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</si>
  <si>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</si>
  <si>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</si>
  <si>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</si>
  <si>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</si>
  <si>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</si>
  <si>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</si>
  <si>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</si>
  <si>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</si>
  <si>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</si>
  <si>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</si>
  <si>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</si>
  <si>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</si>
  <si>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</si>
  <si>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</si>
  <si>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</si>
  <si>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</si>
  <si>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</si>
  <si>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</si>
  <si>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</si>
  <si>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</si>
  <si>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</si>
  <si>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</si>
  <si>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</si>
  <si>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</si>
  <si>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</si>
  <si>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</si>
  <si>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</si>
  <si>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</si>
  <si>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</si>
  <si>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</si>
  <si>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</si>
  <si>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</si>
  <si>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</si>
  <si>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</si>
  <si>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</si>
  <si>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</si>
  <si>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</si>
  <si>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</si>
  <si>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</si>
  <si>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</si>
  <si>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</si>
  <si>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</si>
  <si>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</si>
  <si>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</si>
  <si>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</si>
  <si>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</si>
  <si>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</si>
  <si>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</si>
  <si>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</si>
  <si>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</si>
  <si>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</si>
  <si>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</si>
  <si>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</si>
  <si>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</si>
  <si>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</si>
  <si>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</si>
  <si>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</si>
  <si>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</si>
  <si>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</si>
  <si>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</si>
  <si>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</si>
  <si>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</si>
  <si>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</si>
  <si>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</si>
  <si>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</si>
  <si>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</si>
  <si>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</si>
  <si>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</si>
  <si>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</si>
  <si>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</si>
  <si>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</si>
  <si>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</si>
  <si>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</si>
  <si>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</si>
  <si>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</si>
  <si>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</si>
  <si>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</si>
  <si>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</si>
  <si>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</si>
  <si>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</si>
  <si>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</si>
  <si>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</si>
  <si>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</si>
  <si>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</si>
  <si>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</si>
  <si>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</si>
  <si>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</si>
  <si>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</si>
  <si>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</si>
  <si>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</si>
  <si>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</si>
  <si>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</si>
  <si>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</si>
  <si>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</si>
  <si>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</si>
  <si>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</si>
  <si>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</si>
  <si>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</si>
  <si>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</si>
  <si>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</si>
  <si>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</si>
  <si>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</si>
  <si>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</si>
  <si>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</si>
  <si>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</si>
  <si>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</si>
  <si>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</si>
  <si>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</si>
  <si>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</si>
  <si>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</si>
  <si>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</si>
  <si>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</si>
  <si>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</si>
  <si>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</si>
  <si>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</si>
  <si>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</si>
  <si>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</si>
  <si>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</si>
  <si>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</si>
  <si>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</si>
  <si>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</si>
  <si>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</si>
  <si>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</si>
  <si>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</si>
  <si>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</si>
  <si>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</si>
  <si>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</si>
  <si>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</si>
  <si>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</si>
  <si>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</si>
  <si>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</si>
  <si>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</si>
  <si>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</si>
  <si>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</si>
  <si>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</si>
  <si>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</si>
  <si>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</si>
  <si>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</si>
  <si>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</si>
  <si>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</si>
  <si>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</si>
  <si>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</si>
  <si>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</si>
  <si>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</si>
  <si>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</si>
  <si>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</si>
  <si>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</si>
  <si>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</si>
  <si>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</si>
  <si>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</si>
  <si>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</si>
  <si>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</si>
  <si>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</si>
  <si>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</si>
  <si>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</si>
  <si>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</si>
  <si>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</si>
  <si>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</si>
  <si>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</si>
  <si>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</si>
  <si>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</si>
  <si>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</si>
  <si>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</si>
  <si>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</si>
  <si>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</si>
  <si>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</si>
  <si>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</si>
  <si>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</si>
  <si>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</si>
  <si>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</si>
  <si>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</si>
  <si>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</si>
  <si>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</si>
  <si>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</si>
  <si>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</si>
  <si>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</si>
  <si>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</si>
  <si>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</si>
  <si>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</si>
  <si>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</si>
  <si>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</si>
  <si>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</si>
  <si>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</si>
  <si>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</si>
  <si>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</si>
  <si>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</si>
  <si>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</si>
  <si>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</si>
  <si>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</si>
  <si>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</si>
  <si>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</si>
  <si>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</si>
  <si>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</si>
  <si>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</si>
  <si>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</si>
  <si>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</si>
  <si>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</si>
  <si>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</si>
  <si>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</si>
  <si>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</si>
  <si>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</si>
  <si>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</si>
  <si>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</si>
  <si>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</si>
  <si>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</si>
  <si>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</si>
  <si>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</si>
  <si>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</si>
  <si>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</si>
  <si>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</si>
  <si>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</si>
  <si>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</si>
  <si>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</si>
  <si>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</si>
  <si>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</si>
  <si>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</si>
  <si>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</si>
  <si>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</si>
  <si>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</si>
  <si>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</si>
  <si>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</si>
  <si>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</si>
  <si>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</si>
  <si>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</si>
  <si>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</si>
  <si>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</si>
  <si>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</si>
  <si>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</si>
  <si>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</si>
  <si>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</si>
  <si>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</si>
  <si>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</si>
  <si>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</si>
  <si>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</si>
  <si>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</si>
  <si>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</si>
  <si>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</si>
  <si>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</si>
  <si>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</si>
  <si>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</si>
  <si>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</si>
  <si>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</si>
  <si>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</si>
  <si>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</si>
  <si>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</si>
  <si>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</si>
  <si>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</si>
  <si>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</si>
  <si>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</si>
  <si>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</si>
  <si>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</si>
  <si>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</si>
  <si>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</si>
  <si>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</si>
  <si>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</si>
  <si>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</si>
  <si>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</si>
  <si>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</si>
  <si>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</si>
  <si>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</si>
  <si>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</si>
  <si>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</si>
  <si>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</si>
  <si>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</si>
  <si>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</si>
  <si>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</si>
  <si>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</si>
  <si>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</si>
  <si>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</si>
  <si>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</si>
  <si>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</si>
  <si>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</si>
  <si>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</si>
  <si>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</si>
  <si>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</si>
  <si>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</si>
  <si>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</si>
  <si>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</si>
  <si>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</si>
  <si>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</si>
  <si>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</si>
  <si>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</si>
  <si>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</si>
  <si>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</si>
  <si>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</si>
  <si>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</si>
  <si>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</si>
  <si>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</si>
  <si>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</si>
  <si>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</si>
  <si>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</si>
  <si>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</si>
  <si>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</si>
  <si>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</si>
  <si>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</si>
  <si>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</si>
  <si>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</si>
  <si>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</si>
  <si>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</si>
  <si>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</si>
  <si>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</si>
  <si>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</si>
  <si>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</si>
  <si>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</si>
  <si>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</si>
  <si>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</si>
  <si>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</si>
  <si>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</si>
  <si>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</si>
  <si>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</si>
  <si>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</si>
  <si>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</si>
  <si>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</si>
  <si>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</si>
  <si>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</si>
  <si>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</si>
  <si>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</si>
  <si>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</si>
  <si>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</si>
  <si>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</si>
  <si>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</si>
  <si>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</si>
  <si>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</si>
  <si>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</si>
  <si>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</si>
  <si>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</si>
  <si>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</si>
  <si>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</si>
  <si>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</si>
  <si>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</si>
  <si>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</si>
  <si>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</si>
  <si>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</si>
  <si>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</si>
  <si>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</si>
  <si>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</si>
  <si>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</si>
  <si>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</si>
  <si>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</si>
  <si>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</si>
  <si>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</si>
  <si>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</si>
  <si>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</si>
  <si>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</si>
  <si>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</si>
  <si>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</si>
  <si>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</si>
  <si>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</si>
  <si>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</si>
  <si>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</si>
  <si>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</si>
  <si>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</si>
  <si>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</si>
  <si>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</si>
  <si>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</si>
  <si>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</si>
  <si>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</si>
  <si>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</si>
  <si>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</si>
  <si>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</si>
  <si>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</si>
  <si>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</si>
  <si>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</si>
  <si>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</si>
  <si>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</si>
  <si>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</si>
  <si>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</si>
  <si>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</si>
  <si>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</si>
  <si>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</si>
  <si>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</si>
  <si>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</si>
  <si>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</si>
  <si>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</si>
  <si>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</si>
  <si>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</si>
  <si>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</si>
  <si>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</si>
  <si>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</si>
  <si>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</si>
  <si>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</si>
  <si>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</si>
  <si>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</si>
  <si>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</si>
  <si>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</si>
  <si>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</si>
  <si>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</si>
  <si>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</si>
  <si>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</si>
  <si>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</si>
  <si>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</si>
  <si>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</si>
  <si>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</si>
  <si>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</si>
  <si>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</si>
  <si>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</si>
  <si>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</si>
  <si>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</si>
  <si>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</si>
  <si>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</si>
  <si>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</si>
  <si>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</si>
  <si>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</si>
  <si>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</si>
  <si>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</si>
  <si>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</si>
  <si>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</si>
  <si>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</si>
  <si>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</si>
  <si>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</si>
  <si>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</si>
  <si>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</si>
  <si>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</si>
  <si>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</si>
  <si>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</si>
  <si>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</si>
  <si>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</si>
  <si>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</si>
  <si>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</si>
  <si>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</si>
  <si>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</si>
  <si>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</si>
  <si>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</si>
  <si>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</si>
  <si>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</si>
  <si>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</si>
  <si>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</si>
  <si>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</si>
  <si>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</si>
  <si>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</si>
  <si>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</si>
  <si>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</si>
  <si>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</si>
  <si>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</si>
  <si>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</si>
  <si>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</si>
  <si>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</si>
  <si>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</si>
  <si>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</si>
  <si>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</si>
  <si>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</si>
  <si>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</si>
  <si>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</si>
  <si>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</si>
  <si>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</si>
  <si>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</si>
  <si>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</si>
  <si>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</si>
  <si>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</si>
  <si>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</si>
  <si>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</si>
  <si>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</si>
  <si>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</si>
  <si>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</si>
  <si>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</si>
  <si>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</si>
  <si>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</si>
  <si>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</si>
  <si>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</si>
  <si>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</si>
  <si>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</si>
  <si>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</si>
  <si>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</si>
  <si>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</si>
  <si>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</si>
  <si>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</si>
  <si>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</si>
  <si>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</si>
  <si>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</si>
  <si>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</si>
  <si>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</si>
  <si>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</si>
  <si>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</si>
  <si>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</si>
  <si>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</si>
  <si>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</si>
  <si>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</si>
  <si>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</si>
  <si>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</si>
  <si>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</si>
  <si>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</si>
  <si>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</si>
  <si>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</si>
  <si>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</si>
  <si>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</si>
  <si>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</si>
  <si>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</si>
  <si>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</si>
  <si>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</si>
  <si>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</si>
  <si>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</si>
  <si>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</si>
  <si>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</si>
  <si>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</si>
  <si>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</si>
  <si>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</si>
  <si>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</si>
  <si>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</si>
  <si>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</si>
  <si>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</si>
  <si>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</si>
  <si>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</si>
  <si>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</si>
  <si>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</si>
  <si>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</si>
  <si>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</si>
  <si>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</si>
  <si>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</si>
  <si>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</si>
  <si>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</si>
  <si>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</si>
  <si>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</si>
  <si>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</si>
  <si>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</si>
  <si>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</si>
  <si>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</si>
  <si>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</si>
  <si>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</si>
  <si>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</si>
  <si>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</si>
  <si>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</si>
  <si>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</si>
  <si>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</si>
  <si>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</si>
  <si>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</si>
  <si>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</si>
  <si>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</si>
  <si>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</si>
  <si>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</si>
  <si>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</si>
  <si>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</si>
  <si>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</si>
  <si>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</si>
  <si>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</si>
  <si>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</si>
  <si>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</si>
  <si>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</si>
  <si>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</si>
  <si>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</si>
  <si>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</si>
  <si>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</si>
  <si>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</si>
  <si>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</si>
  <si>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</si>
  <si>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</si>
  <si>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</si>
  <si>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</si>
  <si>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</si>
  <si>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</si>
  <si>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</si>
  <si>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</si>
  <si>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</si>
  <si>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</si>
  <si>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</si>
  <si>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</si>
  <si>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</si>
  <si>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</si>
  <si>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</si>
  <si>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</si>
  <si>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</si>
  <si>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</si>
  <si>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</si>
  <si>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</si>
  <si>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</si>
  <si>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</si>
  <si>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</si>
  <si>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</si>
  <si>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</si>
  <si>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</si>
  <si>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</si>
  <si>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</si>
  <si>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</si>
  <si>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</si>
  <si>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</si>
  <si>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</si>
  <si>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</si>
  <si>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</si>
  <si>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</si>
  <si>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</si>
  <si>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</si>
  <si>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</si>
  <si>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</si>
  <si>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</si>
  <si>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</si>
  <si>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</si>
  <si>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</si>
  <si>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</si>
  <si>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</si>
  <si>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</si>
  <si>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</si>
  <si>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</si>
  <si>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</si>
  <si>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</si>
  <si>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</si>
  <si>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</si>
  <si>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</si>
  <si>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</si>
  <si>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</si>
  <si>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</si>
  <si>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</si>
  <si>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</si>
  <si>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</si>
  <si>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</si>
  <si>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</si>
  <si>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</si>
  <si>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</si>
  <si>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</si>
  <si>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</si>
  <si>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</si>
  <si>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</si>
  <si>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</si>
  <si>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</si>
  <si>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</si>
  <si>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</si>
  <si>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</si>
  <si>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</si>
  <si>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</si>
  <si>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</si>
  <si>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</si>
  <si>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</si>
  <si>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</si>
  <si>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</si>
  <si>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</si>
  <si>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</si>
  <si>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</si>
  <si>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</si>
  <si>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</si>
  <si>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</si>
  <si>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</si>
  <si>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</si>
  <si>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</si>
  <si>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</si>
  <si>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</si>
  <si>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</si>
  <si>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</si>
  <si>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</si>
  <si>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</si>
  <si>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</si>
  <si>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</si>
  <si>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</si>
  <si>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</si>
  <si>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</si>
  <si>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</si>
  <si>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</si>
  <si>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</si>
  <si>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</si>
  <si>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</si>
  <si>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</si>
  <si>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</si>
  <si>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</si>
  <si>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</si>
  <si>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</si>
  <si>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</si>
  <si>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</si>
  <si>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</si>
  <si>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</si>
  <si>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</si>
  <si>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</si>
  <si>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</si>
  <si>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</si>
  <si>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</si>
  <si>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</si>
  <si>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</si>
  <si>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</si>
  <si>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</si>
  <si>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</si>
  <si>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</si>
  <si>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</si>
  <si>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</si>
  <si>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</si>
  <si>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</si>
  <si>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</si>
  <si>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</si>
  <si>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</si>
  <si>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</si>
  <si>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</si>
  <si>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</si>
  <si>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</si>
  <si>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</si>
  <si>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</si>
  <si>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</si>
  <si>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</si>
  <si>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</si>
  <si>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</si>
  <si>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</si>
  <si>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</si>
  <si>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</si>
  <si>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</si>
  <si>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</si>
  <si>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</si>
  <si>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</si>
  <si>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</si>
  <si>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</si>
  <si>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</si>
  <si>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</si>
  <si>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</si>
  <si>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</si>
  <si>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</si>
  <si>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</si>
  <si>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</si>
  <si>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</si>
  <si>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</si>
  <si>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</si>
  <si>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</si>
  <si>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</si>
  <si>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</si>
  <si>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</si>
  <si>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</si>
  <si>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</si>
  <si>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</si>
  <si>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</si>
  <si>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</si>
  <si>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</si>
  <si>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</si>
  <si>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</si>
  <si>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</si>
  <si>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</si>
  <si>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</si>
  <si>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</si>
  <si>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</si>
  <si>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</si>
  <si>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</si>
  <si>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</si>
  <si>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</si>
  <si>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</si>
  <si>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</si>
  <si>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</si>
  <si>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</si>
  <si>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</si>
  <si>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</si>
  <si>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</si>
  <si>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</si>
  <si>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</si>
  <si>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</si>
  <si>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</si>
  <si>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</si>
  <si>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</si>
  <si>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</si>
  <si>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</si>
  <si>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</si>
  <si>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</si>
  <si>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</si>
  <si>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</si>
  <si>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</si>
  <si>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</si>
  <si>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</si>
  <si>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</si>
  <si>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</si>
  <si>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</si>
  <si>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</si>
  <si>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</si>
  <si>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</si>
  <si>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</si>
  <si>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</si>
  <si>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</si>
  <si>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</si>
  <si>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</si>
  <si>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</si>
  <si>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</si>
  <si>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</si>
  <si>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</si>
  <si>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</si>
  <si>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</si>
  <si>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</si>
  <si>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</si>
  <si>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</si>
  <si>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</si>
  <si>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</si>
  <si>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</si>
  <si>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</si>
  <si>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</si>
  <si>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</si>
  <si>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</si>
  <si>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</si>
  <si>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</si>
  <si>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</si>
  <si>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</si>
  <si>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</si>
  <si>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</si>
  <si>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</si>
  <si>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</si>
  <si>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</si>
  <si>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</si>
  <si>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</si>
  <si>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</si>
  <si>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</si>
  <si>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</si>
  <si>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</si>
  <si>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</si>
  <si>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</si>
  <si>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</si>
  <si>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</si>
  <si>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</si>
  <si>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</si>
  <si>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</si>
  <si>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</si>
  <si>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</si>
  <si>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</si>
  <si>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</si>
  <si>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</si>
  <si>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</si>
  <si>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</si>
  <si>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</si>
  <si>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</si>
  <si>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</si>
  <si>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</si>
  <si>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</si>
  <si>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</si>
  <si>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</si>
  <si>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</si>
  <si>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</si>
  <si>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</si>
  <si>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</si>
  <si>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</si>
  <si>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</si>
  <si>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</si>
  <si>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</si>
  <si>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</si>
  <si>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</si>
  <si>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</si>
  <si>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</si>
  <si>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</si>
  <si>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</si>
  <si>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</si>
  <si>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</si>
  <si>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</si>
  <si>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</si>
  <si>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</si>
  <si>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</si>
  <si>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</si>
  <si>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</si>
  <si>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</si>
  <si>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</si>
  <si>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</si>
  <si>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</si>
  <si>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</si>
  <si>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</si>
  <si>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</si>
  <si>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</si>
  <si>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</si>
  <si>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</si>
  <si>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</si>
  <si>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</si>
  <si>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</si>
  <si>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</si>
  <si>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</si>
  <si>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</si>
  <si>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</si>
  <si>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</si>
  <si>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</si>
  <si>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</si>
  <si>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</si>
  <si>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</si>
  <si>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</si>
  <si>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</si>
  <si>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</si>
  <si>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</si>
  <si>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</si>
  <si>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</si>
  <si>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</si>
  <si>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</si>
  <si>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</si>
  <si>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</si>
  <si>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</si>
  <si>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</si>
  <si>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</si>
  <si>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</si>
  <si>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</si>
  <si>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</si>
  <si>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</si>
  <si>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</si>
  <si>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</si>
  <si>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</si>
  <si>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</si>
  <si>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</si>
  <si>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</si>
  <si>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</si>
  <si>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</si>
  <si>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</si>
  <si>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</si>
  <si>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</si>
  <si>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</si>
  <si>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</si>
  <si>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</si>
  <si>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</si>
  <si>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</si>
  <si>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</si>
  <si>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</si>
  <si>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</si>
  <si>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</si>
  <si>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</si>
  <si>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</si>
  <si>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</si>
  <si>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</si>
  <si>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</si>
  <si>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</si>
  <si>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</si>
  <si>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</si>
  <si>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</si>
  <si>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</si>
  <si>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</si>
  <si>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</si>
  <si>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</si>
  <si>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</si>
  <si>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</si>
  <si>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</si>
  <si>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</si>
  <si>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</si>
  <si>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</si>
  <si>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</si>
  <si>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</si>
  <si>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</si>
  <si>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</si>
  <si>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</si>
  <si>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</si>
  <si>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</si>
  <si>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</si>
  <si>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</si>
  <si>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</si>
  <si>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</si>
  <si>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</si>
  <si>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</si>
  <si>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</si>
  <si>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</si>
  <si>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</si>
  <si>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</si>
  <si>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</si>
  <si>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</si>
  <si>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</si>
  <si>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</si>
  <si>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</si>
  <si>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</si>
  <si>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</si>
  <si>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</si>
  <si>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</si>
  <si>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</si>
  <si>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</si>
  <si>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</si>
  <si>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</si>
  <si>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</si>
  <si>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</si>
  <si>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</si>
  <si>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</si>
  <si>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</si>
  <si>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</si>
  <si>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</si>
  <si>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</si>
  <si>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</si>
  <si>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</si>
  <si>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</si>
  <si>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</si>
  <si>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</si>
  <si>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</si>
  <si>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</si>
  <si>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</si>
  <si>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</si>
  <si>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</si>
  <si>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</si>
  <si>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</si>
  <si>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</si>
  <si>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</si>
  <si>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</si>
  <si>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</si>
  <si>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</si>
  <si>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</si>
  <si>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</si>
  <si>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</si>
  <si>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</si>
  <si>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</si>
  <si>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</si>
  <si>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</si>
  <si>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</si>
  <si>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</si>
  <si>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</si>
  <si>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</si>
  <si>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</si>
  <si>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</si>
  <si>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</si>
  <si>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</si>
  <si>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</si>
  <si>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</si>
  <si>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</si>
  <si>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</si>
  <si>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</si>
  <si>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</si>
  <si>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</si>
  <si>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</si>
  <si>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</si>
  <si>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</si>
  <si>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</si>
  <si>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</si>
  <si>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</si>
  <si>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</si>
  <si>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</si>
  <si>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</si>
  <si>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</si>
  <si>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</si>
  <si>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</si>
  <si>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</si>
  <si>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</si>
  <si>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</si>
  <si>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</si>
  <si>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</si>
  <si>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</si>
  <si>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</si>
  <si>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</si>
  <si>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</si>
  <si>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</si>
  <si>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</si>
  <si>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</si>
  <si>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</si>
  <si>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</si>
  <si>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</si>
  <si>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</si>
  <si>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</si>
  <si>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</si>
  <si>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</si>
  <si>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</si>
  <si>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</si>
  <si>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</si>
  <si>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</si>
  <si>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</si>
  <si>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</si>
  <si>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</si>
  <si>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</si>
  <si>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</si>
  <si>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</si>
  <si>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</si>
  <si>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</si>
  <si>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</si>
  <si>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</si>
  <si>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</si>
  <si>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</si>
  <si>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</si>
  <si>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</si>
  <si>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</si>
  <si>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</si>
  <si>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</si>
  <si>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</si>
  <si>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</si>
  <si>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</si>
  <si>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</si>
  <si>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</si>
  <si>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</si>
  <si>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</si>
  <si>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</si>
  <si>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</si>
  <si>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</si>
  <si>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</si>
  <si>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</si>
  <si>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</si>
  <si>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</si>
  <si>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</si>
  <si>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</si>
  <si>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</si>
  <si>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</si>
  <si>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</si>
  <si>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</si>
  <si>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</si>
  <si>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</si>
  <si>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</si>
  <si>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</si>
  <si>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</si>
  <si>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</si>
  <si>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</si>
  <si>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</si>
  <si>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</si>
  <si>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</si>
  <si>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</si>
  <si>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</si>
  <si>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</si>
  <si>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</si>
  <si>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</si>
  <si>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</si>
  <si>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</si>
  <si>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</si>
  <si>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</si>
  <si>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</si>
  <si>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</si>
  <si>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</si>
  <si>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</si>
  <si>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</si>
  <si>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</si>
  <si>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</si>
  <si>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</si>
  <si>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</si>
  <si>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</si>
  <si>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</si>
  <si>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</si>
  <si>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</si>
  <si>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</si>
  <si>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</si>
  <si>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</si>
  <si>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</si>
  <si>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</si>
  <si>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</si>
  <si>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</si>
  <si>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</si>
  <si>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</si>
  <si>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</si>
  <si>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</si>
  <si>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</si>
  <si>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</si>
  <si>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</si>
  <si>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</si>
  <si>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</si>
  <si>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</si>
  <si>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</si>
  <si>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</si>
  <si>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</si>
  <si>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</si>
  <si>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</si>
  <si>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</si>
  <si>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</si>
  <si>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</si>
  <si>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</si>
  <si>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</si>
  <si>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</si>
  <si>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</si>
  <si>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</si>
  <si>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</si>
  <si>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</si>
  <si>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</si>
  <si>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</si>
  <si>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</si>
  <si>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</si>
  <si>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</si>
  <si>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</si>
  <si>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</si>
  <si>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</si>
  <si>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</si>
  <si>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</si>
  <si>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</si>
  <si>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</si>
  <si>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</si>
  <si>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</si>
  <si>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</si>
  <si>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</si>
  <si>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</si>
  <si>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</si>
  <si>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</si>
  <si>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</si>
  <si>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</si>
  <si>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</si>
  <si>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</si>
  <si>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</si>
  <si>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</si>
  <si>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</si>
  <si>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</si>
  <si>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</si>
  <si>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</si>
  <si>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</si>
  <si>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</si>
  <si>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</si>
  <si>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</si>
  <si>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</si>
  <si>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</si>
  <si>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</si>
  <si>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</si>
  <si>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</si>
  <si>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</si>
  <si>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</si>
  <si>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</si>
  <si>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</si>
  <si>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</si>
  <si>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</si>
  <si>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</si>
  <si>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</si>
  <si>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</si>
  <si>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</si>
  <si>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</si>
  <si>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</si>
  <si>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</si>
  <si>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</si>
  <si>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</si>
  <si>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</si>
  <si>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</si>
  <si>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</si>
  <si>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</si>
  <si>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</si>
  <si>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</si>
  <si>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</si>
  <si>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</si>
  <si>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</si>
  <si>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</si>
  <si>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</si>
  <si>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</si>
  <si>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</si>
  <si>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</si>
  <si>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</si>
  <si>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</si>
  <si>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</si>
  <si>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</si>
  <si>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</si>
  <si>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</si>
  <si>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</si>
  <si>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</si>
  <si>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</si>
  <si>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</si>
  <si>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</si>
  <si>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</si>
  <si>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</si>
  <si>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</si>
  <si>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</si>
  <si>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</si>
  <si>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</si>
  <si>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</si>
  <si>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</si>
  <si>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</si>
  <si>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</si>
  <si>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</si>
  <si>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</si>
  <si>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</si>
  <si>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</si>
  <si>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</si>
  <si>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</si>
  <si>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</si>
  <si>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</si>
  <si>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</si>
  <si>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</si>
  <si>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</si>
  <si>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</si>
  <si>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</si>
  <si>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</si>
  <si>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</si>
  <si>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</si>
  <si>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</si>
  <si>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</si>
  <si>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</si>
  <si>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</si>
  <si>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</si>
  <si>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</si>
  <si>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</si>
  <si>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</si>
  <si>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</si>
  <si>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</si>
  <si>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</si>
  <si>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</si>
  <si>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</si>
  <si>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</si>
  <si>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</si>
  <si>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</si>
  <si>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</si>
  <si>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</si>
  <si>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</si>
  <si>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</si>
  <si>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</si>
  <si>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</si>
  <si>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</si>
  <si>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</si>
  <si>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</si>
  <si>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</si>
  <si>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</si>
  <si>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</si>
  <si>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</si>
  <si>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</si>
  <si>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</si>
  <si>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</si>
  <si>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</si>
  <si>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</si>
  <si>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</si>
  <si>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</si>
  <si>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</si>
  <si>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</si>
  <si>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</si>
  <si>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</si>
  <si>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</si>
  <si>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</si>
  <si>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</si>
  <si>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</si>
  <si>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</si>
  <si>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</si>
  <si>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</si>
  <si>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</si>
  <si>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</si>
  <si>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</si>
  <si>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</si>
  <si>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</si>
  <si>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</si>
  <si>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</si>
  <si>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</si>
  <si>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</si>
  <si>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</si>
  <si>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</si>
  <si>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</si>
  <si>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</si>
  <si>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</si>
  <si>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</si>
  <si>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</si>
  <si>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</si>
  <si>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</si>
  <si>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</si>
  <si>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</si>
  <si>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</si>
  <si>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</si>
  <si>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</si>
  <si>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</si>
  <si>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</si>
  <si>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</si>
  <si>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</si>
  <si>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</si>
  <si>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</si>
  <si>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</si>
  <si>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</si>
  <si>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</si>
  <si>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</si>
  <si>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</si>
  <si>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</si>
  <si>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</si>
  <si>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</si>
  <si>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</si>
  <si>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</si>
  <si>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</si>
  <si>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</si>
  <si>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</si>
  <si>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</si>
  <si>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</si>
  <si>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</si>
  <si>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</si>
  <si>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</si>
  <si>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</si>
  <si>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</si>
  <si>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</si>
  <si>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</si>
  <si>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</si>
  <si>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</si>
  <si>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</si>
  <si>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</si>
  <si>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</si>
  <si>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</si>
  <si>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</si>
  <si>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</si>
  <si>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</si>
  <si>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</si>
  <si>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</si>
  <si>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</si>
  <si>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</si>
  <si>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</si>
  <si>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</si>
  <si>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</si>
  <si>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</si>
  <si>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</si>
  <si>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</si>
  <si>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</si>
  <si>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</si>
  <si>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</si>
  <si>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</si>
  <si>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</si>
  <si>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</si>
  <si>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</si>
  <si>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</si>
  <si>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</si>
  <si>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</si>
  <si>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</si>
  <si>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</si>
  <si>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</si>
  <si>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</si>
  <si>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</si>
  <si>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</si>
  <si>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</si>
  <si>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</si>
  <si>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</si>
  <si>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</si>
  <si>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</si>
  <si>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</si>
  <si>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</si>
  <si>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</si>
  <si>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</si>
  <si>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</si>
  <si>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</si>
  <si>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</si>
  <si>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</si>
  <si>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</si>
  <si>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</si>
  <si>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</si>
  <si>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</si>
  <si>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</si>
  <si>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</si>
  <si>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</si>
  <si>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</si>
  <si>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</si>
  <si>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</si>
  <si>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</si>
  <si>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</si>
  <si>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</si>
  <si>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</si>
  <si>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</si>
  <si>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</si>
  <si>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</si>
  <si>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</si>
  <si>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</si>
  <si>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</si>
  <si>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</si>
  <si>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</si>
  <si>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</si>
  <si>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</si>
  <si>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</si>
  <si>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</si>
  <si>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</si>
  <si>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</si>
  <si>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</si>
  <si>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</si>
  <si>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</si>
  <si>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</si>
  <si>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</si>
  <si>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</si>
  <si>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</si>
  <si>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</si>
  <si>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</si>
  <si>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</si>
  <si>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</si>
  <si>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</si>
  <si>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</si>
  <si>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</si>
  <si>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</si>
  <si>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</si>
  <si>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</si>
  <si>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</si>
  <si>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</si>
  <si>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</si>
  <si>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</si>
  <si>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</si>
  <si>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</si>
  <si>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</si>
  <si>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</si>
  <si>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</si>
  <si>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</si>
  <si>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</si>
  <si>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</si>
  <si>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</si>
  <si>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</si>
  <si>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</si>
  <si>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</si>
  <si>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</si>
  <si>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</si>
  <si>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</si>
  <si>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</si>
  <si>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</si>
  <si>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</si>
  <si>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</si>
  <si>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</si>
  <si>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</si>
  <si>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</si>
  <si>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</si>
  <si>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</si>
  <si>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</si>
  <si>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</si>
  <si>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</si>
  <si>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</si>
  <si>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</si>
  <si>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</si>
  <si>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</si>
  <si>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</si>
  <si>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</si>
  <si>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</si>
  <si>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</si>
  <si>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</si>
  <si>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</si>
  <si>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</si>
  <si>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</si>
  <si>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</si>
  <si>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</si>
  <si>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</si>
  <si>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</si>
  <si>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</si>
  <si>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</si>
  <si>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</si>
  <si>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</si>
  <si>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</si>
  <si>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</si>
  <si>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</si>
  <si>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</si>
  <si>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</si>
  <si>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</si>
  <si>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</si>
  <si>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</si>
  <si>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</si>
  <si>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</si>
  <si>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</si>
  <si>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</si>
  <si>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</si>
  <si>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</si>
  <si>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</si>
  <si>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</si>
  <si>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</si>
  <si>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</si>
  <si>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</si>
  <si>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</si>
  <si>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</si>
  <si>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</si>
  <si>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</si>
  <si>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</si>
  <si>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</si>
  <si>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</si>
  <si>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</si>
  <si>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</si>
  <si>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</si>
  <si>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</si>
  <si>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</si>
  <si>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</si>
  <si>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</si>
  <si>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</si>
  <si>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</si>
  <si>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</si>
  <si>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</si>
  <si>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</si>
  <si>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</si>
  <si>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</si>
  <si>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</si>
  <si>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</si>
  <si>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</si>
  <si>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</si>
  <si>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</si>
  <si>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</si>
  <si>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</si>
  <si>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</si>
  <si>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</si>
  <si>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</si>
  <si>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</si>
  <si>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</si>
  <si>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</si>
  <si>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</si>
  <si>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</si>
  <si>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</si>
  <si>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</si>
  <si>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</si>
  <si>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</si>
  <si>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</si>
  <si>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</si>
  <si>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</si>
  <si>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</si>
  <si>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</si>
  <si>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</si>
  <si>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</si>
  <si>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</si>
  <si>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</si>
  <si>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</si>
  <si>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</si>
  <si>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</si>
  <si>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</si>
  <si>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</si>
  <si>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</si>
  <si>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</si>
  <si>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</si>
  <si>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</si>
  <si>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</si>
  <si>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</si>
  <si>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</si>
  <si>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</si>
  <si>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</si>
  <si>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</si>
  <si>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</si>
  <si>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</si>
  <si>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</si>
  <si>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</si>
  <si>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</si>
  <si>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</si>
  <si>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</si>
  <si>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</si>
  <si>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</si>
  <si>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</si>
  <si>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</si>
  <si>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</si>
  <si>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</si>
  <si>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</si>
  <si>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</si>
  <si>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</si>
  <si>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</si>
  <si>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</si>
  <si>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</si>
  <si>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</si>
  <si>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</si>
  <si>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</si>
  <si>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</si>
  <si>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</si>
  <si>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</si>
  <si>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</si>
  <si>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</si>
  <si>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</si>
  <si>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</si>
  <si>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</si>
  <si>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</si>
  <si>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</si>
  <si>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</si>
  <si>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</si>
  <si>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</si>
  <si>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</si>
  <si>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</si>
  <si>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</si>
  <si>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</si>
  <si>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</si>
  <si>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</si>
  <si>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</si>
  <si>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</si>
  <si>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</si>
  <si>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</si>
  <si>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</si>
  <si>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</si>
  <si>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</si>
  <si>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</si>
  <si>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</si>
  <si>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</si>
  <si>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</si>
  <si>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</si>
  <si>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</si>
  <si>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</si>
  <si>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</si>
  <si>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</si>
  <si>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</si>
  <si>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</si>
  <si>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</si>
  <si>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</si>
  <si>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</si>
  <si>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</si>
  <si>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</si>
  <si>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</si>
  <si>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</si>
  <si>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</si>
  <si>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</si>
  <si>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</si>
  <si>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</si>
  <si>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</si>
  <si>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</si>
  <si>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</si>
  <si>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</si>
  <si>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</si>
  <si>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</si>
  <si>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</si>
  <si>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</si>
  <si>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</si>
  <si>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</si>
  <si>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</si>
  <si>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</si>
  <si>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</si>
  <si>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</si>
  <si>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</si>
  <si>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</si>
  <si>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</si>
  <si>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</si>
  <si>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</si>
  <si>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</si>
  <si>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</si>
  <si>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</si>
  <si>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</si>
  <si>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</si>
  <si>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</si>
  <si>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</si>
  <si>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</si>
  <si>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</si>
  <si>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</si>
  <si>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</si>
  <si>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</si>
  <si>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</si>
  <si>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</si>
  <si>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</si>
  <si>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</si>
  <si>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</si>
  <si>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</si>
  <si>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</si>
  <si>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</si>
  <si>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</si>
  <si>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</si>
  <si>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</si>
  <si>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</si>
  <si>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</si>
  <si>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</si>
  <si>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</si>
  <si>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</si>
  <si>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</si>
  <si>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</si>
  <si>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</si>
  <si>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</si>
  <si>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</si>
  <si>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</si>
  <si>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</si>
  <si>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</si>
  <si>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</si>
  <si>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</si>
  <si>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</si>
  <si>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</si>
  <si>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</si>
  <si>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</si>
  <si>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</si>
  <si>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</si>
  <si>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</si>
  <si>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</si>
  <si>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</si>
  <si>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</si>
  <si>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</si>
  <si>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</si>
  <si>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</si>
  <si>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</si>
  <si>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</si>
  <si>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</si>
  <si>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</si>
  <si>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</si>
  <si>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</si>
  <si>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</si>
  <si>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</si>
  <si>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</si>
  <si>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</si>
  <si>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</si>
  <si>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</si>
  <si>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</si>
  <si>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</si>
  <si>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</si>
  <si>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</si>
  <si>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</si>
  <si>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</si>
  <si>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</si>
  <si>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</si>
  <si>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</si>
  <si>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</si>
  <si>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</si>
  <si>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</si>
  <si>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</si>
  <si>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</si>
  <si>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</si>
  <si>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</si>
  <si>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</si>
  <si>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</si>
  <si>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</si>
  <si>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</si>
  <si>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</si>
  <si>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</si>
  <si>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</si>
  <si>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</si>
  <si>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</si>
  <si>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</si>
  <si>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</si>
  <si>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</si>
  <si>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</si>
  <si>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</si>
  <si>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</si>
  <si>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</si>
  <si>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</si>
  <si>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</si>
  <si>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</si>
  <si>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</si>
  <si>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</si>
  <si>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</si>
  <si>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</si>
  <si>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</si>
  <si>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</si>
  <si>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</si>
  <si>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</si>
  <si>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</si>
  <si>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</si>
  <si>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</si>
  <si>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</si>
  <si>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</si>
  <si>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</si>
  <si>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</si>
  <si>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</si>
  <si>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</si>
  <si>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</si>
  <si>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</si>
  <si>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</si>
  <si>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</si>
  <si>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</si>
  <si>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</si>
  <si>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</si>
  <si>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</si>
  <si>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</si>
  <si>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</si>
  <si>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</si>
  <si>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</si>
  <si>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</si>
  <si>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</si>
  <si>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</si>
  <si>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</si>
  <si>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</si>
  <si>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</si>
  <si>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</si>
  <si>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</si>
  <si>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</si>
  <si>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</si>
  <si>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</si>
  <si>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</si>
  <si>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</si>
  <si>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</si>
  <si>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</si>
  <si>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</si>
  <si>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</si>
  <si>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</si>
  <si>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</si>
  <si>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</si>
  <si>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</si>
  <si>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</si>
  <si>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</si>
  <si>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</si>
  <si>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</si>
  <si>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</si>
  <si>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</si>
  <si>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</si>
  <si>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</si>
  <si>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</si>
  <si>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</si>
  <si>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</si>
  <si>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</si>
  <si>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</si>
  <si>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</si>
  <si>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</si>
  <si>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</si>
  <si>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</si>
  <si>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</si>
  <si>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</si>
  <si>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</si>
  <si>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</si>
  <si>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</si>
  <si>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</si>
  <si>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</si>
  <si>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</si>
  <si>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</si>
  <si>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</si>
  <si>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</si>
  <si>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</si>
  <si>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</si>
  <si>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</si>
  <si>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</si>
  <si>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</si>
  <si>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</si>
  <si>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</si>
  <si>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</si>
  <si>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</si>
  <si>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</si>
  <si>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</si>
  <si>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</si>
  <si>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</si>
  <si>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</si>
  <si>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</si>
  <si>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</si>
  <si>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</si>
  <si>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</si>
  <si>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</si>
  <si>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</si>
  <si>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</si>
  <si>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</si>
  <si>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</si>
  <si>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</si>
  <si>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</si>
  <si>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</si>
  <si>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</si>
  <si>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</si>
  <si>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</si>
  <si>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</si>
  <si>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</si>
  <si>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</si>
  <si>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</si>
  <si>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</si>
  <si>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</si>
  <si>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</si>
  <si>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</si>
  <si>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</si>
  <si>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</si>
  <si>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</si>
  <si>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</si>
  <si>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</si>
  <si>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</si>
  <si>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</si>
  <si>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</si>
  <si>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</si>
  <si>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</si>
  <si>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</si>
  <si>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</si>
  <si>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</si>
  <si>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</si>
  <si>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</si>
  <si>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</si>
  <si>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</si>
  <si>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</si>
  <si>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</si>
  <si>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</si>
  <si>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</si>
  <si>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</si>
  <si>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</si>
  <si>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</si>
  <si>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</si>
  <si>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</si>
  <si>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</si>
  <si>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</si>
  <si>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</si>
  <si>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</si>
  <si>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</si>
  <si>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</si>
  <si>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</si>
  <si>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</si>
  <si>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</si>
  <si>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</si>
  <si>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</si>
  <si>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</si>
  <si>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</si>
  <si>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</si>
  <si>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</si>
  <si>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</si>
  <si>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</si>
  <si>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</si>
  <si>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</si>
  <si>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</si>
  <si>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</si>
  <si>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</si>
  <si>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</si>
  <si>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</si>
  <si>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</si>
  <si>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</si>
  <si>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</si>
  <si>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</si>
  <si>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</si>
  <si>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</si>
  <si>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</si>
  <si>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</si>
  <si>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</si>
  <si>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</si>
  <si>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</si>
  <si>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</si>
  <si>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</si>
  <si>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</si>
  <si>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</si>
  <si>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</si>
  <si>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</si>
  <si>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</si>
  <si>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</si>
  <si>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</si>
  <si>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</si>
  <si>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</si>
  <si>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</si>
  <si>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</si>
  <si>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</si>
  <si>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</si>
  <si>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</si>
  <si>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</si>
  <si>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</si>
  <si>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</si>
  <si>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</si>
  <si>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</si>
  <si>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</si>
  <si>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</si>
  <si>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</si>
  <si>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</si>
  <si>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</si>
  <si>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</si>
  <si>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</si>
  <si>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</si>
  <si>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</si>
  <si>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</si>
  <si>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</si>
  <si>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</si>
  <si>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</si>
  <si>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</si>
  <si>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</si>
  <si>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</si>
  <si>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</si>
  <si>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</si>
  <si>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</si>
  <si>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</si>
  <si>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</si>
  <si>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</si>
  <si>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</si>
  <si>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</si>
  <si>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</si>
  <si>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</si>
  <si>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</si>
  <si>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</si>
  <si>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</si>
  <si>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</si>
  <si>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</si>
  <si>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</si>
  <si>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</si>
  <si>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</si>
  <si>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</si>
  <si>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</si>
  <si>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</si>
  <si>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</si>
  <si>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</si>
  <si>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</si>
  <si>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</si>
  <si>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</si>
  <si>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</si>
  <si>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</si>
  <si>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</si>
  <si>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</si>
  <si>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</si>
  <si>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</si>
  <si>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</si>
  <si>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</si>
  <si>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</si>
  <si>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</si>
  <si>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</si>
  <si>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</si>
  <si>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</si>
  <si>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</si>
  <si>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</si>
  <si>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</si>
  <si>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</si>
  <si>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</si>
  <si>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</si>
  <si>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</si>
  <si>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</si>
  <si>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</si>
  <si>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</si>
  <si>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</si>
  <si>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</si>
  <si>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</si>
  <si>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</si>
  <si>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</si>
  <si>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</si>
  <si>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</si>
  <si>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</si>
  <si>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</si>
  <si>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</si>
  <si>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</si>
  <si>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</si>
  <si>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</si>
  <si>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</si>
  <si>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</si>
  <si>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</si>
  <si>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</si>
  <si>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</si>
  <si>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</si>
  <si>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</si>
  <si>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</si>
  <si>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</si>
  <si>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</si>
  <si>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</si>
  <si>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</si>
  <si>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</si>
  <si>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</si>
  <si>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</si>
  <si>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</si>
  <si>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</si>
  <si>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</si>
  <si>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</si>
  <si>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</si>
  <si>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</si>
  <si>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</si>
  <si>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</si>
  <si>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</si>
  <si>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</si>
  <si>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</si>
  <si>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</si>
  <si>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</si>
  <si>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</si>
  <si>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</si>
  <si>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</si>
  <si>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</si>
  <si>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</si>
  <si>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</si>
  <si>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</si>
  <si>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</si>
  <si>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</si>
  <si>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</si>
  <si>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</si>
  <si>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</si>
  <si>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</si>
  <si>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</si>
  <si>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</si>
  <si>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</si>
  <si>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</si>
  <si>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</si>
  <si>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</si>
  <si>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</si>
  <si>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</si>
  <si>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</si>
  <si>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</si>
  <si>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</si>
  <si>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</si>
  <si>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</si>
  <si>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</si>
  <si>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</si>
  <si>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</si>
  <si>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</si>
  <si>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</si>
  <si>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</si>
  <si>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</si>
  <si>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</si>
  <si>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</si>
  <si>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</si>
  <si>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</si>
  <si>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</si>
  <si>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</si>
  <si>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</si>
  <si>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</si>
  <si>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</si>
  <si>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</si>
  <si>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</si>
  <si>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</si>
  <si>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</si>
  <si>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</si>
  <si>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</si>
  <si>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</si>
  <si>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</si>
  <si>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</si>
  <si>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</si>
  <si>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</si>
  <si>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</si>
  <si>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</si>
  <si>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</si>
  <si>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</si>
  <si>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</si>
  <si>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</si>
  <si>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</si>
  <si>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</si>
  <si>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</si>
  <si>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</si>
  <si>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</si>
  <si>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</si>
  <si>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</si>
  <si>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</si>
  <si>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</si>
  <si>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</si>
  <si>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</si>
  <si>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</si>
  <si>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</si>
  <si>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</si>
  <si>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</si>
  <si>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</si>
  <si>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</si>
  <si>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</si>
  <si>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</si>
  <si>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</si>
  <si>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</si>
  <si>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</si>
  <si>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</si>
  <si>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</si>
  <si>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</si>
  <si>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</si>
  <si>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</si>
  <si>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</si>
  <si>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</si>
  <si>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</si>
  <si>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</si>
  <si>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</si>
  <si>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</si>
  <si>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</si>
  <si>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</si>
  <si>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</si>
  <si>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</si>
  <si>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</si>
  <si>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</si>
  <si>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</si>
  <si>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</si>
  <si>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</si>
  <si>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</si>
  <si>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</si>
  <si>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</si>
  <si>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</si>
  <si>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</si>
  <si>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</si>
  <si>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</si>
  <si>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</si>
  <si>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</si>
  <si>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</si>
  <si>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</si>
  <si>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</si>
  <si>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</si>
  <si>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</si>
  <si>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</si>
  <si>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</si>
  <si>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</si>
  <si>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</si>
  <si>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</si>
  <si>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</si>
  <si>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</si>
  <si>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</si>
  <si>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</si>
  <si>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</si>
  <si>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</si>
  <si>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</si>
  <si>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</si>
  <si>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</si>
  <si>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</si>
  <si>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</si>
  <si>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</si>
  <si>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</si>
  <si>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</si>
  <si>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</si>
  <si>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</si>
  <si>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</si>
  <si>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</si>
  <si>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</si>
  <si>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</si>
  <si>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</si>
  <si>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</si>
  <si>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</si>
  <si>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</si>
  <si>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</si>
  <si>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</si>
  <si>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</si>
  <si>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</si>
  <si>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</si>
  <si>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</si>
  <si>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</si>
  <si>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</si>
  <si>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</si>
  <si>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</si>
  <si>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</si>
  <si>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</si>
  <si>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</si>
  <si>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</si>
  <si>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</si>
  <si>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</si>
  <si>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</si>
  <si>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</si>
  <si>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</si>
  <si>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</si>
  <si>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</si>
  <si>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</si>
  <si>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</si>
  <si>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</si>
  <si>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</si>
  <si>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</si>
  <si>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</si>
  <si>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</si>
  <si>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</si>
  <si>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</si>
  <si>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</si>
  <si>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</si>
  <si>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</si>
  <si>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</si>
  <si>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</si>
  <si>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</si>
  <si>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</si>
  <si>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</si>
  <si>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</si>
  <si>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</si>
  <si>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</si>
  <si>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</si>
  <si>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</si>
  <si>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</si>
  <si>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</si>
  <si>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</si>
  <si>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</si>
  <si>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</si>
  <si>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</si>
  <si>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</si>
  <si>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</si>
  <si>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</si>
  <si>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</si>
  <si>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</si>
  <si>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</si>
  <si>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</si>
  <si>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</si>
  <si>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</si>
  <si>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</si>
  <si>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</si>
  <si>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</si>
  <si>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</si>
  <si>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</si>
  <si>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</si>
  <si>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</si>
  <si>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</si>
  <si>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</si>
  <si>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</si>
  <si>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</si>
  <si>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</si>
  <si>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</si>
  <si>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</si>
  <si>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</si>
  <si>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</si>
  <si>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</si>
  <si>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</si>
  <si>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</si>
  <si>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</si>
  <si>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</si>
  <si>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</si>
  <si>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</si>
  <si>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</si>
  <si>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</si>
  <si>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</si>
  <si>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</si>
  <si>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</si>
  <si>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</si>
  <si>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</si>
  <si>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</si>
  <si>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</si>
  <si>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</si>
  <si>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</si>
  <si>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</si>
  <si>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</si>
  <si>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</si>
  <si>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</si>
  <si>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</si>
  <si>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</si>
  <si>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</si>
  <si>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</si>
  <si>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</si>
  <si>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</si>
  <si>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</si>
  <si>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</si>
  <si>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</si>
  <si>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</si>
  <si>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</si>
  <si>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</si>
  <si>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</si>
  <si>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</si>
  <si>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</si>
  <si>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</si>
  <si>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</si>
  <si>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</si>
  <si>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</si>
  <si>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</si>
  <si>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</si>
  <si>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</si>
  <si>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</si>
  <si>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</si>
  <si>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</si>
  <si>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</si>
  <si>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</si>
  <si>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</si>
  <si>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</si>
  <si>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</si>
  <si>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</si>
  <si>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</si>
  <si>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</si>
  <si>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</si>
  <si>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</si>
  <si>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</si>
  <si>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</si>
  <si>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</si>
  <si>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</si>
  <si>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</si>
  <si>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</si>
  <si>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</si>
  <si>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</si>
  <si>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</si>
  <si>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</si>
  <si>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</si>
  <si>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</si>
  <si>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</si>
  <si>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</si>
  <si>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</si>
  <si>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</si>
  <si>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</si>
  <si>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</si>
  <si>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</si>
  <si>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</si>
  <si>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</si>
  <si>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</si>
  <si>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</si>
  <si>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</si>
  <si>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</si>
  <si>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</si>
  <si>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</si>
  <si>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</si>
  <si>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</si>
  <si>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</si>
  <si>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</si>
  <si>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</si>
  <si>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</si>
  <si>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</si>
  <si>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</si>
  <si>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</si>
  <si>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</si>
  <si>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</si>
  <si>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</si>
  <si>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</si>
  <si>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</si>
  <si>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</si>
  <si>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</si>
  <si>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</si>
  <si>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</si>
  <si>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</si>
  <si>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</si>
  <si>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</si>
  <si>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</si>
  <si>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</si>
  <si>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</si>
  <si>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</si>
  <si>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</si>
  <si>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</si>
  <si>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</si>
  <si>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</si>
  <si>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</si>
  <si>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</si>
  <si>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</si>
  <si>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</si>
  <si>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</si>
  <si>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</si>
  <si>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</si>
  <si>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</si>
  <si>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</si>
  <si>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</si>
  <si>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</si>
  <si>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</si>
  <si>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</si>
  <si>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</si>
  <si>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</si>
  <si>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</si>
  <si>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</si>
  <si>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</si>
  <si>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</si>
  <si>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</si>
  <si>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</si>
  <si>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</si>
  <si>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</si>
  <si>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</si>
  <si>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</si>
  <si>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</si>
  <si>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</si>
  <si>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</si>
  <si>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</si>
  <si>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</si>
  <si>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</si>
  <si>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</si>
  <si>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</si>
  <si>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</si>
  <si>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</si>
  <si>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</si>
  <si>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</si>
  <si>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</si>
  <si>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</si>
  <si>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</si>
  <si>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</si>
  <si>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</si>
  <si>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</si>
  <si>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</si>
  <si>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</si>
  <si>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</si>
  <si>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</si>
  <si>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</si>
  <si>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</si>
  <si>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</si>
  <si>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</si>
  <si>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</si>
  <si>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</si>
  <si>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</si>
  <si>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</si>
  <si>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</si>
  <si>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</si>
  <si>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</si>
  <si>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</si>
  <si>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</si>
  <si>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</si>
  <si>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</si>
  <si>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</si>
  <si>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</si>
  <si>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</si>
  <si>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</si>
  <si>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</si>
  <si>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</si>
  <si>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</si>
  <si>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</si>
  <si>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</si>
  <si>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</si>
  <si>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</si>
  <si>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</si>
  <si>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</si>
  <si>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</si>
  <si>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</si>
  <si>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</si>
  <si>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</si>
  <si>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</si>
  <si>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</si>
  <si>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</si>
  <si>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</si>
  <si>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</si>
  <si>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</si>
  <si>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</si>
  <si>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</si>
  <si>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</si>
  <si>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</si>
  <si>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</si>
  <si>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</si>
  <si>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</si>
  <si>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</si>
  <si>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</si>
  <si>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</si>
  <si>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</si>
  <si>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</si>
  <si>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</si>
  <si>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</si>
  <si>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</si>
  <si>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</si>
  <si>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</si>
  <si>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</si>
  <si>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</si>
  <si>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</si>
  <si>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</si>
  <si>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</si>
  <si>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</si>
  <si>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</si>
  <si>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</si>
  <si>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</si>
  <si>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</si>
  <si>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</si>
  <si>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</si>
  <si>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</si>
  <si>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</si>
  <si>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</si>
  <si>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</si>
  <si>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</si>
  <si>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</si>
  <si>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</si>
  <si>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</si>
  <si>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</si>
  <si>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</si>
  <si>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</si>
  <si>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</si>
  <si>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</si>
  <si>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</si>
  <si>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</si>
  <si>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</si>
  <si>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</si>
  <si>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</si>
  <si>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</si>
  <si>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</si>
  <si>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</si>
  <si>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</si>
  <si>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</si>
  <si>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</si>
  <si>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</si>
  <si>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</si>
  <si>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</si>
  <si>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</si>
  <si>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</si>
  <si>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</si>
  <si>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</si>
  <si>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</si>
  <si>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</si>
  <si>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</si>
  <si>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</si>
  <si>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</si>
  <si>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</si>
  <si>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</si>
  <si>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</si>
  <si>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</si>
  <si>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</si>
  <si>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</si>
  <si>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</si>
  <si>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</si>
  <si>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</si>
  <si>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</si>
  <si>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</si>
  <si>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</si>
  <si>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</si>
  <si>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</si>
  <si>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</si>
  <si>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</si>
  <si>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</si>
  <si>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</si>
  <si>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</si>
  <si>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</si>
  <si>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</si>
  <si>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</si>
  <si>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</si>
  <si>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</si>
  <si>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</si>
  <si>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</si>
  <si>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</si>
  <si>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</si>
  <si>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</si>
  <si>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</si>
  <si>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</si>
  <si>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</si>
  <si>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</si>
  <si>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</si>
  <si>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</si>
  <si>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</si>
  <si>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</si>
  <si>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</si>
  <si>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</si>
  <si>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</si>
  <si>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</si>
  <si>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</si>
  <si>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</si>
  <si>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</si>
  <si>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</si>
  <si>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</si>
  <si>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</si>
  <si>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</si>
  <si>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</si>
  <si>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</si>
  <si>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</si>
  <si>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</si>
  <si>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</si>
  <si>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</si>
  <si>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</si>
  <si>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</si>
  <si>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</si>
  <si>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</si>
  <si>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</si>
  <si>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</si>
  <si>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</si>
  <si>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</si>
  <si>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</si>
  <si>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</si>
  <si>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</si>
  <si>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</si>
  <si>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</si>
  <si>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</si>
  <si>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</si>
  <si>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</si>
  <si>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</si>
  <si>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</si>
  <si>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</si>
  <si>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</si>
  <si>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</si>
  <si>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</si>
  <si>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</si>
  <si>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</si>
  <si>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</si>
  <si>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</si>
  <si>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</si>
  <si>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</si>
  <si>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</si>
  <si>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</si>
  <si>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</si>
  <si>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</si>
  <si>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</si>
  <si>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</si>
  <si>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</si>
  <si>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</si>
  <si>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</si>
  <si>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</si>
  <si>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</si>
  <si>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</si>
  <si>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</si>
  <si>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</si>
  <si>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</si>
  <si>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</si>
  <si>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</si>
  <si>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</si>
  <si>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</si>
  <si>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</si>
  <si>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</si>
  <si>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</si>
  <si>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</si>
  <si>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</si>
  <si>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</si>
  <si>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</si>
  <si>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</si>
  <si>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</si>
  <si>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</si>
  <si>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</si>
  <si>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</si>
  <si>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</si>
  <si>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</si>
  <si>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</si>
  <si>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</si>
  <si>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</si>
  <si>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</si>
  <si>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</si>
  <si>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</si>
  <si>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</si>
  <si>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</si>
  <si>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</si>
  <si>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</si>
  <si>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</si>
  <si>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</si>
  <si>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</si>
  <si>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</si>
  <si>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</si>
  <si>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</si>
  <si>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</si>
  <si>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</si>
  <si>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</si>
  <si>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</si>
  <si>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</si>
  <si>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</si>
  <si>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</si>
  <si>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</si>
  <si>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</si>
  <si>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</si>
  <si>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</si>
  <si>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</si>
  <si>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</si>
  <si>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</si>
  <si>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</si>
  <si>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</si>
  <si>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</si>
  <si>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</si>
  <si>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</si>
  <si>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</si>
  <si>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</si>
  <si>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</si>
  <si>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</si>
  <si>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</si>
  <si>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</si>
  <si>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</si>
  <si>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</si>
  <si>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</si>
  <si>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</si>
  <si>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</si>
  <si>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</si>
  <si>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</si>
  <si>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</si>
  <si>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</si>
  <si>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</si>
  <si>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</si>
  <si>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</si>
  <si>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</si>
  <si>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</si>
  <si>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</si>
  <si>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</si>
  <si>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</si>
  <si>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</si>
  <si>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</si>
  <si>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</si>
  <si>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</si>
  <si>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</si>
  <si>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</si>
  <si>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</si>
  <si>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</si>
  <si>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</si>
  <si>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</si>
  <si>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</si>
  <si>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</si>
  <si>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</si>
  <si>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</si>
  <si>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</si>
  <si>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</si>
  <si>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</si>
  <si>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</si>
  <si>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</si>
  <si>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</si>
  <si>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</si>
  <si>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</si>
  <si>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</si>
  <si>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</si>
  <si>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</si>
  <si>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</si>
  <si>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</si>
  <si>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</si>
  <si>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</si>
  <si>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</si>
  <si>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</si>
  <si>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</si>
  <si>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</si>
  <si>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</si>
  <si>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</si>
  <si>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</si>
  <si>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</si>
  <si>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</si>
  <si>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</si>
  <si>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</si>
  <si>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</si>
  <si>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</si>
  <si>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</si>
  <si>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</si>
  <si>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</si>
  <si>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</si>
  <si>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</si>
  <si>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</si>
  <si>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</si>
  <si>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</si>
  <si>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</si>
  <si>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</si>
  <si>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</si>
  <si>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</si>
  <si>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</si>
  <si>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</si>
  <si>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</si>
  <si>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</si>
  <si>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</si>
  <si>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</si>
  <si>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</si>
  <si>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</si>
  <si>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</si>
  <si>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</si>
  <si>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</si>
  <si>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</si>
  <si>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</si>
  <si>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</si>
  <si>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</si>
  <si>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</si>
  <si>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</si>
  <si>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</si>
  <si>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</si>
  <si>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</si>
  <si>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</si>
  <si>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</si>
  <si>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</si>
  <si>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</si>
  <si>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</si>
  <si>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</si>
  <si>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</si>
  <si>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</si>
  <si>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</si>
  <si>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</si>
  <si>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</si>
  <si>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</si>
  <si>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</si>
  <si>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</si>
  <si>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</si>
  <si>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</si>
  <si>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</si>
  <si>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</si>
  <si>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</si>
  <si>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</si>
  <si>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</si>
  <si>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</si>
  <si>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</si>
  <si>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</si>
  <si>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</si>
  <si>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</si>
  <si>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</si>
  <si>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</si>
  <si>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</si>
  <si>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</si>
  <si>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</si>
  <si>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</si>
  <si>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</si>
  <si>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</si>
  <si>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</si>
  <si>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</si>
  <si>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</si>
  <si>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</si>
  <si>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</si>
  <si>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</si>
  <si>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</si>
  <si>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</si>
  <si>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</si>
  <si>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</si>
  <si>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</si>
  <si>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</si>
  <si>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</si>
  <si>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</si>
  <si>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</si>
  <si>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</si>
  <si>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</si>
  <si>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</si>
  <si>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</si>
  <si>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</si>
  <si>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</si>
  <si>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</si>
  <si>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</si>
  <si>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</si>
  <si>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</si>
  <si>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</si>
  <si>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</si>
  <si>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</si>
  <si>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</si>
  <si>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</si>
  <si>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</si>
  <si>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</si>
  <si>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</si>
  <si>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</si>
  <si>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</si>
  <si>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</si>
  <si>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</si>
  <si>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</si>
  <si>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</si>
  <si>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</si>
  <si>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</si>
  <si>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</si>
  <si>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</si>
  <si>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</si>
  <si>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</si>
  <si>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</si>
  <si>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</si>
  <si>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</si>
  <si>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</si>
  <si>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</si>
  <si>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</si>
  <si>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</si>
  <si>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</si>
  <si>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</si>
  <si>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</si>
  <si>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</si>
  <si>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</si>
  <si>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</si>
  <si>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</si>
  <si>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</si>
  <si>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</si>
  <si>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</si>
  <si>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</si>
  <si>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</si>
  <si>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</si>
  <si>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</si>
  <si>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</si>
  <si>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</si>
  <si>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</si>
  <si>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</si>
  <si>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</si>
  <si>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</si>
  <si>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</si>
  <si>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</si>
  <si>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</si>
  <si>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</si>
  <si>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</si>
  <si>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</si>
  <si>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</si>
  <si>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</si>
  <si>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</si>
  <si>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</si>
  <si>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</si>
  <si>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</si>
  <si>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</si>
  <si>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</si>
  <si>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</si>
  <si>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</si>
  <si>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</si>
  <si>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</si>
  <si>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</si>
  <si>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</si>
  <si>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</si>
  <si>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</si>
  <si>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</si>
  <si>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</si>
  <si>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</si>
  <si>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</si>
  <si>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</si>
  <si>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</si>
  <si>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</si>
  <si>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</si>
  <si>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</si>
  <si>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</si>
  <si>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</si>
  <si>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</si>
  <si>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</si>
  <si>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</si>
  <si>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</si>
  <si>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</si>
  <si>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</si>
  <si>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</si>
  <si>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</si>
  <si>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</si>
  <si>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</si>
  <si>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</si>
  <si>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</si>
  <si>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</si>
  <si>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</si>
  <si>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</si>
  <si>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</si>
  <si>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</si>
  <si>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</si>
  <si>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</si>
  <si>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</si>
  <si>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</si>
  <si>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</si>
  <si>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</si>
  <si>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</si>
  <si>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</si>
  <si>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</si>
  <si>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</si>
  <si>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</si>
  <si>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</si>
  <si>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</si>
  <si>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</si>
  <si>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</si>
  <si>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</si>
  <si>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</si>
  <si>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</si>
  <si>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</si>
  <si>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</si>
  <si>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</si>
  <si>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</si>
  <si>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</si>
  <si>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</si>
  <si>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</si>
  <si>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</si>
  <si>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</si>
  <si>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</si>
  <si>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</si>
  <si>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</si>
  <si>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</si>
  <si>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</si>
  <si>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</si>
  <si>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</si>
  <si>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</si>
  <si>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</si>
  <si>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</si>
  <si>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</si>
  <si>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</si>
  <si>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</si>
  <si>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</si>
  <si>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</si>
  <si>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</si>
  <si>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</si>
  <si>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</si>
  <si>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</si>
  <si>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</si>
  <si>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</si>
  <si>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</si>
  <si>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</si>
  <si>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</si>
  <si>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</si>
  <si>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</si>
  <si>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</si>
  <si>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</si>
  <si>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</si>
  <si>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</si>
  <si>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</si>
  <si>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</si>
  <si>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</si>
  <si>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</si>
  <si>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</si>
  <si>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</si>
  <si>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</si>
  <si>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</si>
  <si>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</si>
  <si>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</si>
  <si>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</si>
  <si>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</si>
  <si>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</si>
  <si>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</si>
  <si>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</si>
  <si>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</si>
  <si>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</si>
  <si>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</si>
  <si>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</si>
  <si>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</si>
  <si>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</si>
  <si>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</si>
  <si>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</si>
  <si>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</si>
  <si>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</si>
  <si>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</si>
  <si>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</si>
  <si>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</si>
  <si>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</si>
  <si>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</si>
  <si>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</si>
  <si>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</si>
  <si>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</si>
  <si>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</si>
  <si>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</si>
  <si>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</si>
  <si>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</si>
  <si>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</si>
  <si>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</si>
  <si>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</si>
  <si>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</si>
  <si>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</si>
  <si>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</si>
  <si>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</si>
  <si>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</si>
  <si>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</si>
  <si>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</si>
  <si>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</si>
  <si>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</si>
  <si>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</si>
  <si>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</si>
  <si>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</si>
  <si>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</si>
  <si>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</si>
  <si>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</si>
  <si>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</si>
  <si>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</si>
  <si>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</si>
  <si>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</si>
  <si>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</si>
  <si>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</si>
  <si>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</si>
  <si>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</si>
  <si>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</si>
  <si>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</si>
  <si>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</si>
  <si>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</si>
  <si>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</si>
  <si>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</si>
  <si>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</si>
  <si>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</si>
  <si>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</si>
  <si>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</si>
  <si>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</si>
  <si>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</si>
  <si>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</si>
  <si>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</si>
  <si>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</si>
  <si>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</si>
  <si>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</si>
  <si>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</si>
  <si>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</si>
  <si>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</si>
  <si>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</si>
  <si>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</si>
  <si>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</si>
  <si>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</si>
  <si>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</si>
  <si>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</si>
  <si>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</si>
  <si>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</si>
  <si>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</si>
  <si>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</si>
  <si>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</si>
  <si>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</si>
  <si>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</si>
  <si>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</si>
  <si>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</si>
  <si>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</si>
  <si>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</si>
  <si>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</si>
  <si>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</si>
  <si>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</si>
  <si>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</si>
  <si>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</si>
  <si>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</si>
  <si>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</si>
  <si>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</si>
  <si>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</si>
  <si>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</si>
  <si>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</si>
  <si>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</si>
  <si>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</si>
  <si>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</si>
  <si>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</si>
  <si>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</si>
  <si>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</si>
  <si>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</si>
  <si>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</si>
  <si>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</si>
  <si>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</si>
  <si>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</si>
  <si>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</si>
  <si>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</si>
  <si>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</si>
  <si>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</si>
  <si>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</si>
  <si>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</si>
  <si>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</si>
  <si>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</si>
  <si>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</si>
  <si>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</si>
  <si>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</si>
  <si>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</si>
  <si>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</si>
  <si>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</si>
  <si>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</si>
  <si>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</si>
  <si>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</si>
  <si>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</si>
  <si>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</si>
  <si>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</si>
  <si>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</si>
  <si>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</si>
  <si>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</si>
  <si>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</si>
  <si>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</si>
  <si>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</si>
  <si>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</si>
  <si>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</si>
  <si>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</si>
  <si>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</si>
  <si>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</si>
  <si>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</si>
  <si>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</si>
  <si>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</si>
  <si>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</si>
  <si>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</si>
  <si>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</si>
  <si>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</si>
  <si>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</si>
  <si>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</si>
  <si>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</si>
  <si>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</si>
  <si>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</si>
  <si>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</si>
  <si>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</si>
  <si>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</si>
  <si>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</si>
  <si>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</si>
  <si>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</si>
  <si>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</si>
  <si>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</si>
  <si>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</si>
  <si>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</si>
  <si>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</si>
  <si>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</si>
  <si>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</si>
  <si>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</si>
  <si>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</si>
  <si>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</si>
  <si>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</si>
  <si>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</si>
  <si>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</si>
  <si>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</si>
  <si>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</si>
  <si>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</si>
  <si>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</si>
  <si>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</si>
  <si>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</si>
  <si>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</si>
  <si>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</si>
  <si>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</si>
  <si>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</si>
  <si>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</si>
  <si>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</si>
  <si>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</si>
  <si>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</si>
  <si>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</si>
  <si>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</si>
  <si>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</si>
  <si>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</si>
  <si>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</si>
  <si>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</si>
  <si>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</si>
  <si>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</si>
  <si>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</si>
  <si>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</si>
  <si>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</si>
  <si>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</si>
  <si>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</si>
  <si>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</si>
  <si>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</si>
  <si>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</si>
  <si>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</si>
  <si>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</si>
  <si>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</si>
  <si>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</si>
  <si>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</si>
  <si>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</si>
  <si>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</si>
  <si>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</si>
  <si>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</si>
  <si>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</si>
  <si>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</si>
  <si>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</si>
  <si>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</si>
  <si>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</si>
  <si>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</si>
  <si>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</si>
  <si>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</si>
  <si>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</si>
  <si>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</si>
  <si>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</si>
  <si>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</si>
  <si>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</si>
  <si>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</si>
  <si>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</si>
  <si>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</si>
  <si>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</si>
  <si>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</si>
  <si>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</si>
  <si>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</si>
  <si>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</si>
  <si>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</si>
  <si>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</si>
  <si>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</si>
  <si>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</si>
  <si>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</si>
  <si>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</si>
  <si>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</si>
  <si>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</si>
  <si>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</si>
  <si>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</si>
  <si>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</si>
  <si>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</si>
  <si>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</si>
  <si>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</si>
  <si>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</si>
  <si>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</si>
  <si>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</si>
  <si>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</si>
  <si>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</si>
  <si>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</si>
  <si>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</si>
  <si>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</si>
  <si>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</si>
  <si>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</si>
  <si>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</si>
  <si>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</si>
  <si>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</si>
  <si>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</si>
  <si>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</si>
  <si>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</si>
  <si>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</si>
  <si>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</si>
  <si>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</si>
  <si>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</si>
  <si>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</si>
  <si>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</si>
  <si>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</si>
  <si>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</si>
  <si>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</si>
  <si>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</si>
  <si>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</si>
  <si>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</si>
  <si>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</si>
  <si>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</si>
  <si>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</si>
  <si>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</si>
  <si>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</si>
  <si>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</si>
  <si>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</si>
  <si>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</si>
  <si>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</si>
  <si>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</si>
  <si>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</si>
  <si>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</si>
  <si>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</si>
  <si>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</si>
  <si>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</si>
  <si>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</si>
  <si>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</si>
  <si>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</si>
  <si>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</si>
  <si>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</si>
  <si>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</si>
  <si>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</si>
  <si>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</si>
  <si>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</si>
  <si>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</si>
  <si>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</si>
  <si>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</si>
  <si>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</si>
  <si>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</si>
  <si>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</si>
  <si>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</si>
  <si>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</si>
  <si>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</si>
  <si>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</si>
  <si>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</si>
  <si>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</si>
  <si>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</si>
  <si>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</si>
  <si>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</si>
  <si>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</si>
  <si>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</si>
  <si>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</si>
  <si>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</si>
  <si>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</si>
  <si>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</si>
  <si>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</si>
  <si>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</si>
  <si>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</si>
  <si>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</si>
  <si>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</si>
  <si>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</si>
  <si>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</si>
  <si>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</si>
  <si>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</si>
  <si>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</si>
  <si>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</si>
  <si>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</si>
  <si>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</si>
  <si>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</si>
  <si>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</si>
  <si>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</si>
  <si>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</si>
  <si>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</si>
  <si>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</si>
  <si>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</si>
  <si>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</si>
  <si>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</si>
  <si>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</si>
  <si>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</si>
  <si>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</si>
  <si>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</si>
  <si>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</si>
  <si>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</si>
  <si>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</si>
  <si>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</si>
  <si>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</si>
  <si>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</si>
  <si>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</si>
  <si>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</si>
  <si>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</si>
  <si>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</si>
  <si>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</si>
  <si>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</si>
  <si>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</si>
  <si>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</si>
  <si>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</si>
  <si>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</si>
  <si>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</si>
  <si>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</si>
  <si>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</si>
  <si>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</si>
  <si>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</si>
  <si>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</si>
  <si>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</si>
  <si>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</si>
  <si>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</si>
  <si>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</si>
  <si>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</si>
  <si>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</si>
  <si>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</si>
  <si>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</si>
  <si>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</si>
  <si>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</si>
  <si>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</si>
  <si>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</si>
  <si>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</si>
  <si>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</si>
  <si>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</si>
  <si>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</si>
  <si>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</si>
  <si>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</si>
  <si>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</si>
  <si>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</si>
  <si>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</si>
  <si>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</si>
  <si>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</si>
  <si>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</si>
  <si>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</si>
  <si>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</si>
  <si>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</si>
  <si>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</si>
  <si>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</si>
  <si>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</si>
  <si>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</si>
  <si>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</si>
  <si>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</si>
  <si>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</si>
  <si>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</si>
  <si>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</si>
  <si>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</si>
  <si>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</si>
  <si>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</si>
  <si>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</si>
  <si>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</si>
  <si>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</si>
  <si>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</si>
  <si>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</si>
  <si>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</si>
  <si>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</si>
  <si>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</si>
  <si>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</si>
  <si>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</si>
  <si>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</si>
  <si>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</si>
  <si>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</si>
  <si>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</si>
  <si>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</si>
  <si>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</si>
  <si>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</si>
  <si>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</si>
  <si>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</si>
  <si>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</si>
  <si>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</si>
  <si>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</si>
  <si>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</si>
  <si>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</si>
  <si>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</si>
  <si>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</si>
  <si>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</si>
  <si>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</si>
  <si>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</si>
  <si>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</si>
  <si>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</si>
  <si>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</si>
  <si>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</si>
  <si>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</si>
  <si>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</si>
  <si>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</si>
  <si>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</si>
  <si>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</si>
  <si>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</si>
  <si>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</si>
  <si>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</si>
  <si>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</si>
  <si>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</si>
  <si>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</si>
  <si>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</si>
  <si>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</si>
  <si>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</si>
  <si>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</si>
  <si>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</si>
  <si>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</si>
  <si>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</si>
  <si>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</si>
  <si>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</si>
  <si>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</si>
  <si>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</si>
  <si>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</si>
  <si>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</si>
  <si>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</si>
  <si>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</si>
  <si>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</si>
  <si>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</si>
  <si>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</si>
  <si>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</si>
  <si>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</si>
  <si>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</si>
  <si>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</si>
  <si>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</si>
  <si>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</si>
  <si>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</si>
  <si>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</si>
  <si>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</si>
  <si>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</si>
  <si>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</si>
  <si>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</si>
  <si>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</si>
  <si>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</si>
  <si>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</si>
  <si>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</si>
  <si>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</si>
  <si>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</si>
  <si>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</si>
  <si>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</si>
  <si>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</si>
  <si>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</si>
  <si>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</si>
  <si>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</si>
  <si>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</si>
  <si>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</si>
  <si>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</si>
  <si>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</si>
  <si>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</si>
  <si>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</si>
  <si>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</si>
  <si>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</si>
  <si>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</si>
  <si>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</si>
  <si>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</si>
  <si>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</si>
  <si>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</si>
  <si>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</si>
  <si>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</si>
  <si>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</si>
  <si>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</si>
  <si>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</si>
  <si>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</si>
  <si>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</si>
  <si>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</si>
  <si>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</si>
  <si>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</si>
  <si>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</si>
  <si>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</si>
  <si>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</si>
  <si>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</si>
  <si>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</si>
  <si>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</si>
  <si>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</si>
  <si>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</si>
  <si>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</si>
  <si>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</si>
  <si>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</si>
  <si>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</si>
  <si>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</si>
  <si>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</si>
  <si>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</si>
  <si>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</si>
  <si>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</si>
  <si>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</si>
  <si>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</si>
  <si>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</si>
  <si>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</si>
  <si>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</si>
  <si>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</si>
  <si>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</si>
  <si>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</si>
  <si>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</si>
  <si>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</si>
  <si>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</si>
  <si>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</si>
  <si>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</si>
  <si>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</si>
  <si>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</si>
  <si>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</si>
  <si>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</si>
  <si>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</si>
  <si>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</si>
  <si>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</si>
  <si>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</si>
  <si>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</si>
  <si>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</si>
  <si>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</si>
  <si>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</si>
  <si>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</si>
  <si>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</si>
  <si>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</si>
  <si>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</si>
  <si>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</si>
  <si>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</si>
  <si>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</si>
  <si>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</si>
  <si>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</si>
  <si>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</si>
  <si>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</si>
  <si>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</si>
  <si>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</si>
  <si>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</si>
  <si>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</si>
  <si>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</si>
  <si>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</si>
  <si>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</si>
  <si>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</si>
  <si>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</si>
  <si>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</si>
  <si>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</si>
  <si>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</si>
  <si>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</si>
  <si>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</si>
  <si>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</si>
  <si>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</si>
  <si>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</si>
  <si>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</si>
  <si>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</si>
  <si>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</si>
  <si>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</si>
  <si>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</si>
  <si>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</si>
  <si>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</si>
  <si>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</si>
  <si>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</si>
  <si>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</si>
  <si>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</si>
  <si>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</si>
  <si>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</si>
  <si>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</si>
  <si>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</si>
  <si>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</si>
  <si>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</si>
  <si>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</si>
  <si>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</si>
  <si>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</si>
  <si>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</si>
  <si>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</si>
  <si>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</si>
  <si>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</si>
  <si>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</si>
  <si>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</si>
  <si>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</si>
  <si>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</si>
  <si>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</si>
  <si>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</si>
  <si>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</si>
  <si>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</si>
  <si>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</si>
  <si>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</si>
  <si>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</si>
  <si>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</si>
  <si>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</si>
  <si>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</si>
  <si>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</si>
  <si>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</si>
  <si>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</si>
  <si>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</si>
  <si>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</si>
  <si>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</si>
  <si>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</si>
  <si>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</si>
  <si>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</si>
  <si>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</si>
  <si>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</si>
  <si>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</si>
  <si>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</si>
  <si>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</si>
  <si>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</si>
  <si>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</si>
  <si>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</si>
  <si>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</si>
  <si>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</si>
  <si>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</si>
  <si>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</si>
  <si>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</si>
  <si>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</si>
  <si>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</si>
  <si>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</si>
  <si>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</si>
  <si>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</si>
  <si>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</si>
  <si>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</si>
  <si>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</si>
  <si>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</si>
  <si>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</si>
  <si>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</si>
  <si>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</si>
  <si>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</si>
  <si>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</si>
  <si>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</si>
  <si>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</si>
  <si>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</si>
  <si>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</si>
  <si>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</si>
  <si>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</si>
  <si>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</si>
  <si>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</si>
  <si>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</si>
  <si>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</si>
  <si>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</si>
  <si>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</si>
  <si>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</si>
  <si>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</si>
  <si>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</si>
  <si>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</si>
  <si>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</si>
  <si>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</si>
  <si>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</si>
  <si>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</si>
  <si>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</si>
  <si>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</si>
  <si>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</si>
  <si>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</si>
  <si>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</si>
  <si>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</si>
  <si>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</si>
  <si>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</si>
  <si>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</si>
  <si>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</si>
  <si>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</si>
  <si>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</si>
  <si>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</si>
  <si>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</si>
  <si>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</si>
  <si>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</si>
  <si>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</si>
  <si>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</si>
  <si>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</si>
  <si>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</si>
  <si>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</si>
  <si>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</si>
  <si>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</si>
  <si>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</si>
  <si>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</si>
  <si>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</si>
  <si>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</si>
  <si>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</si>
  <si>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</si>
  <si>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</si>
  <si>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</si>
  <si>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</si>
  <si>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</si>
  <si>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</si>
  <si>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</si>
  <si>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</si>
  <si>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</si>
  <si>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</si>
  <si>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</si>
  <si>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</si>
  <si>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</si>
  <si>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</si>
  <si>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</si>
  <si>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</si>
  <si>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</si>
  <si>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</si>
  <si>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</si>
  <si>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</si>
  <si>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</si>
  <si>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</si>
  <si>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</si>
  <si>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</si>
  <si>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</si>
  <si>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</si>
  <si>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</si>
  <si>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</si>
  <si>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</si>
  <si>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</si>
  <si>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</si>
  <si>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</si>
  <si>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</si>
  <si>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</si>
  <si>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</si>
  <si>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</si>
  <si>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</si>
  <si>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</si>
  <si>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</si>
  <si>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</si>
  <si>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</si>
  <si>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</si>
  <si>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</si>
  <si>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</si>
  <si>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</si>
  <si>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</si>
  <si>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</si>
  <si>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</si>
  <si>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</si>
  <si>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</si>
  <si>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</si>
  <si>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</si>
  <si>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</si>
  <si>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</si>
  <si>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</si>
  <si>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</si>
  <si>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</si>
  <si>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</si>
  <si>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</si>
  <si>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</si>
  <si>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</si>
  <si>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</si>
  <si>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</si>
  <si>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</si>
  <si>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</si>
  <si>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</si>
  <si>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</si>
  <si>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</si>
  <si>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</si>
  <si>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</si>
  <si>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</si>
  <si>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</si>
  <si>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</si>
  <si>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</si>
  <si>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</si>
  <si>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</si>
  <si>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</si>
  <si>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</si>
  <si>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</si>
  <si>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</si>
  <si>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</si>
  <si>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</si>
  <si>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</si>
  <si>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</si>
  <si>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</si>
  <si>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</si>
  <si>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</si>
  <si>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</si>
  <si>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</si>
  <si>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</si>
  <si>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</si>
  <si>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</si>
  <si>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</si>
  <si>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</si>
  <si>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</si>
  <si>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</si>
  <si>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</si>
  <si>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</si>
  <si>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</si>
  <si>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</si>
  <si>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</si>
  <si>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</si>
  <si>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</si>
  <si>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</si>
  <si>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</si>
  <si>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</si>
  <si>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</si>
  <si>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</si>
  <si>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</si>
  <si>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</si>
  <si>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</si>
  <si>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</si>
  <si>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</si>
  <si>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</si>
  <si>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</si>
  <si>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</si>
  <si>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</si>
  <si>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</si>
  <si>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</si>
  <si>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</si>
  <si>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</si>
  <si>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</si>
  <si>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</si>
  <si>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</si>
  <si>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</si>
  <si>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</si>
  <si>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</si>
  <si>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</si>
  <si>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</si>
  <si>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</si>
  <si>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</si>
  <si>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</si>
  <si>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</si>
  <si>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</si>
  <si>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</si>
  <si>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</si>
  <si>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</si>
  <si>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</si>
  <si>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</si>
  <si>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</si>
  <si>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</si>
  <si>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</si>
  <si>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</si>
  <si>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</si>
  <si>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</si>
  <si>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</si>
  <si>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</si>
  <si>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</si>
  <si>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</si>
  <si>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</si>
  <si>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</si>
  <si>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</si>
  <si>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</si>
  <si>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</si>
  <si>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</si>
  <si>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</si>
  <si>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</si>
  <si>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</si>
  <si>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</si>
  <si>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</si>
  <si>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</si>
  <si>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</si>
  <si>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</si>
  <si>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</si>
  <si>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</si>
  <si>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</si>
  <si>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</si>
  <si>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</si>
  <si>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</si>
  <si>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</si>
  <si>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</si>
  <si>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</si>
  <si>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</si>
  <si>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</si>
  <si>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</si>
  <si>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</si>
  <si>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</si>
  <si>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</si>
  <si>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</si>
  <si>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</si>
  <si>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</si>
  <si>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</si>
  <si>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</si>
  <si>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</si>
  <si>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</si>
  <si>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</si>
  <si>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</si>
  <si>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</si>
  <si>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</si>
  <si>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</si>
  <si>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</si>
  <si>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</si>
  <si>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</si>
  <si>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</si>
  <si>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</si>
  <si>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</si>
  <si>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</si>
  <si>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</si>
  <si>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</si>
  <si>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</si>
  <si>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</si>
  <si>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</si>
  <si>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</si>
  <si>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</si>
  <si>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</si>
  <si>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</si>
  <si>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</si>
  <si>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</si>
  <si>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</si>
  <si>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</si>
  <si>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</si>
  <si>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</si>
  <si>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</si>
  <si>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</si>
  <si>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</si>
  <si>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</si>
  <si>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</si>
  <si>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</si>
  <si>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</si>
  <si>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</si>
  <si>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</si>
  <si>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</si>
  <si>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</si>
  <si>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</si>
  <si>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</si>
  <si>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</si>
  <si>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</si>
  <si>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</si>
  <si>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</si>
  <si>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</si>
  <si>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</si>
  <si>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</si>
  <si>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</si>
  <si>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</si>
  <si>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</si>
  <si>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</si>
  <si>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</si>
  <si>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</si>
  <si>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</si>
  <si>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</si>
  <si>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</si>
  <si>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</si>
  <si>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</si>
  <si>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</si>
  <si>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</si>
  <si>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</si>
  <si>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</si>
  <si>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</si>
  <si>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</si>
  <si>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</si>
  <si>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</si>
  <si>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</si>
  <si>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</si>
  <si>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</si>
  <si>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</si>
  <si>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</si>
  <si>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</si>
  <si>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</si>
  <si>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</si>
  <si>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</si>
  <si>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</si>
  <si>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</si>
  <si>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</si>
  <si>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</si>
  <si>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</si>
  <si>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</si>
  <si>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</si>
  <si>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</si>
  <si>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</si>
  <si>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</si>
  <si>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</si>
  <si>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</si>
  <si>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</si>
  <si>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</si>
  <si>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</si>
  <si>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</si>
  <si>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</si>
  <si>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</si>
  <si>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</si>
  <si>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</si>
  <si>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</si>
  <si>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</si>
  <si>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</si>
  <si>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</si>
  <si>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</si>
  <si>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</si>
  <si>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</si>
  <si>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</si>
  <si>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</si>
  <si>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</si>
  <si>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</si>
  <si>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</si>
  <si>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</si>
  <si>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</si>
  <si>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</si>
  <si>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</si>
  <si>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</si>
  <si>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</si>
  <si>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</si>
  <si>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</si>
  <si>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</si>
  <si>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</si>
  <si>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</si>
  <si>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</si>
  <si>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</si>
  <si>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</si>
  <si>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</si>
  <si>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</si>
  <si>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</si>
  <si>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</si>
  <si>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</si>
  <si>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</si>
  <si>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</si>
  <si>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</si>
  <si>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</si>
  <si>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</si>
  <si>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</si>
  <si>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</si>
  <si>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</si>
  <si>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</si>
  <si>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</si>
  <si>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</si>
  <si>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</si>
  <si>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</si>
  <si>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</si>
  <si>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</si>
  <si>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</si>
  <si>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</si>
  <si>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</si>
  <si>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</si>
  <si>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</si>
  <si>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</si>
  <si>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</si>
  <si>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</si>
  <si>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</si>
  <si>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</si>
  <si>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</si>
  <si>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</si>
  <si>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</si>
  <si>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</si>
  <si>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</si>
  <si>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</si>
  <si>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</si>
  <si>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</si>
  <si>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</si>
  <si>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</si>
  <si>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</si>
  <si>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</si>
  <si>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</si>
  <si>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</si>
  <si>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</si>
  <si>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</si>
  <si>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</si>
  <si>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</si>
  <si>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</si>
  <si>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</si>
  <si>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</si>
  <si>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</si>
  <si>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</si>
  <si>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</si>
  <si>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</si>
  <si>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</si>
  <si>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</si>
  <si>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</si>
  <si>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</si>
  <si>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</si>
  <si>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</si>
  <si>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</si>
  <si>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</si>
  <si>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</si>
  <si>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</si>
  <si>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</si>
  <si>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</si>
  <si>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</si>
  <si>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</si>
  <si>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</si>
  <si>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</si>
  <si>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</si>
  <si>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</si>
  <si>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</si>
  <si>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</si>
  <si>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</si>
  <si>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</si>
  <si>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</si>
  <si>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</si>
  <si>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</si>
  <si>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</si>
  <si>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</si>
  <si>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</si>
  <si>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</si>
  <si>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</si>
  <si>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</si>
  <si>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</si>
  <si>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</si>
  <si>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</si>
  <si>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</si>
  <si>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</si>
  <si>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</si>
  <si>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</si>
  <si>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</si>
  <si>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</si>
  <si>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</si>
  <si>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</si>
  <si>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</si>
  <si>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</si>
  <si>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</si>
  <si>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</si>
  <si>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</si>
  <si>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</si>
  <si>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</si>
  <si>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</si>
  <si>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</si>
  <si>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</si>
  <si>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</si>
  <si>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</si>
  <si>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</si>
  <si>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</si>
  <si>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</si>
  <si>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</si>
  <si>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</si>
  <si>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</si>
  <si>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</si>
  <si>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</si>
  <si>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</si>
  <si>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</si>
  <si>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</si>
  <si>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</si>
  <si>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</si>
  <si>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</si>
  <si>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</si>
  <si>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</si>
  <si>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</si>
  <si>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</si>
  <si>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</si>
  <si>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</si>
  <si>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</si>
  <si>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</si>
  <si>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</si>
  <si>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</si>
  <si>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</si>
  <si>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</si>
  <si>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</si>
  <si>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</si>
  <si>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</si>
  <si>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</si>
  <si>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</si>
  <si>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</si>
  <si>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</si>
  <si>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</si>
  <si>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</si>
  <si>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</si>
  <si>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</si>
  <si>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</si>
  <si>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</si>
  <si>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</si>
  <si>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</si>
  <si>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</si>
  <si>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</si>
  <si>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</si>
  <si>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</si>
  <si>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</si>
  <si>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</si>
  <si>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</si>
  <si>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</si>
  <si>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</si>
  <si>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</si>
  <si>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</si>
  <si>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</si>
  <si>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</si>
  <si>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</si>
  <si>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</si>
  <si>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</si>
  <si>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</si>
  <si>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</si>
  <si>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</si>
  <si>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</si>
  <si>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</si>
  <si>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</si>
  <si>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</si>
  <si>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</si>
  <si>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</si>
  <si>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</si>
  <si>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</si>
  <si>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</si>
  <si>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</si>
  <si>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</si>
  <si>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</si>
  <si>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</si>
  <si>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</si>
  <si>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</si>
  <si>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</si>
  <si>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</si>
  <si>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</si>
  <si>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</si>
  <si>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</si>
  <si>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</si>
  <si>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</si>
  <si>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</si>
  <si>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</si>
  <si>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</si>
  <si>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</si>
  <si>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</si>
  <si>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</si>
  <si>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</si>
  <si>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</si>
  <si>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</si>
  <si>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</si>
  <si>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</si>
  <si>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</si>
  <si>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</si>
  <si>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</si>
  <si>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</si>
  <si>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</si>
  <si>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</si>
  <si>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</si>
  <si>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</si>
  <si>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</si>
  <si>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</si>
  <si>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</si>
  <si>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</si>
  <si>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</si>
  <si>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</si>
  <si>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</si>
  <si>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</si>
  <si>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</si>
  <si>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</si>
  <si>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</si>
  <si>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</si>
  <si>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</si>
  <si>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</si>
  <si>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</si>
  <si>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</si>
  <si>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</si>
  <si>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</si>
  <si>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</si>
  <si>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</si>
  <si>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</si>
  <si>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</si>
  <si>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</si>
  <si>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</si>
  <si>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</si>
  <si>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</si>
  <si>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</si>
  <si>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</si>
  <si>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</si>
  <si>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</si>
  <si>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</si>
  <si>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</si>
  <si>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</si>
  <si>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</si>
  <si>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</si>
  <si>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</si>
  <si>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</si>
  <si>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</si>
  <si>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</si>
  <si>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</si>
  <si>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</si>
  <si>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</si>
  <si>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</si>
  <si>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</si>
  <si>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</si>
  <si>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</si>
  <si>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</si>
  <si>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</si>
  <si>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</si>
  <si>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</si>
  <si>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</si>
  <si>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</si>
  <si>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</si>
  <si>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</si>
  <si>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</si>
  <si>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</si>
  <si>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</si>
  <si>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</si>
  <si>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</si>
  <si>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</si>
  <si>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</si>
  <si>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</si>
  <si>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</si>
  <si>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</si>
  <si>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</si>
  <si>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</si>
  <si>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</si>
  <si>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</si>
  <si>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</si>
  <si>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</si>
  <si>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</si>
  <si>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</si>
  <si>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</si>
  <si>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</si>
  <si>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</si>
  <si>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</si>
  <si>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</si>
  <si>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</si>
  <si>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</si>
  <si>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</si>
  <si>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</si>
  <si>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</si>
  <si>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</si>
  <si>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</si>
  <si>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</si>
  <si>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</si>
  <si>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</si>
  <si>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</si>
  <si>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</si>
  <si>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</si>
  <si>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</si>
  <si>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</si>
  <si>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</si>
  <si>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</si>
  <si>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</si>
  <si>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</si>
  <si>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</si>
  <si>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</si>
  <si>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</si>
  <si>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</si>
  <si>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</si>
  <si>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</si>
  <si>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</si>
  <si>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</si>
  <si>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</si>
  <si>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</si>
  <si>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</si>
  <si>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</si>
  <si>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</si>
  <si>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</si>
  <si>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</si>
  <si>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</si>
  <si>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</si>
  <si>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</si>
  <si>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</si>
  <si>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</si>
  <si>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</si>
  <si>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</si>
  <si>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</si>
  <si>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</si>
  <si>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</si>
  <si>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</si>
  <si>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</si>
  <si>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</si>
  <si>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</si>
  <si>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</si>
  <si>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</si>
  <si>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</si>
  <si>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</si>
  <si>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</si>
  <si>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</si>
  <si>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</si>
  <si>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</si>
  <si>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</si>
  <si>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</si>
  <si>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</si>
  <si>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</si>
  <si>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</si>
  <si>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</si>
  <si>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</si>
  <si>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</si>
  <si>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</si>
  <si>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</si>
  <si>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</si>
  <si>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</si>
  <si>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</si>
  <si>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</si>
  <si>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</si>
  <si>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</si>
  <si>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</si>
  <si>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</si>
  <si>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</si>
  <si>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</si>
  <si>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</si>
  <si>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</si>
  <si>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</si>
  <si>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</si>
  <si>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</si>
  <si>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</si>
  <si>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</si>
  <si>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</si>
  <si>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</si>
  <si>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</si>
  <si>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</si>
  <si>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</si>
  <si>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</si>
  <si>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</si>
  <si>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</si>
  <si>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</si>
  <si>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</si>
  <si>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</si>
  <si>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</si>
  <si>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</si>
  <si>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</si>
  <si>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</si>
  <si>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</si>
  <si>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</si>
  <si>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</si>
  <si>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</si>
  <si>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</si>
  <si>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</si>
  <si>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</si>
  <si>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</si>
  <si>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</si>
  <si>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</si>
  <si>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</si>
  <si>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</si>
  <si>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</si>
  <si>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</si>
  <si>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</si>
  <si>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</si>
  <si>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</si>
  <si>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</si>
  <si>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</si>
  <si>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</si>
  <si>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</si>
  <si>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</si>
  <si>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</si>
  <si>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</si>
  <si>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</si>
  <si>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</si>
  <si>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</si>
  <si>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</si>
  <si>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</si>
  <si>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</si>
  <si>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</si>
  <si>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</si>
  <si>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</si>
  <si>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</si>
  <si>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</si>
  <si>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</si>
  <si>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</si>
  <si>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</si>
  <si>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</si>
  <si>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</si>
  <si>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</si>
  <si>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</si>
  <si>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</si>
  <si>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</si>
  <si>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</si>
  <si>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</si>
  <si>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</si>
  <si>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</si>
  <si>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</si>
  <si>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</si>
  <si>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</si>
  <si>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</si>
  <si>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</si>
  <si>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</si>
  <si>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</si>
  <si>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</si>
  <si>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</si>
  <si>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</si>
  <si>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</si>
  <si>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</si>
  <si>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</si>
  <si>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</si>
  <si>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</si>
  <si>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</si>
  <si>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</si>
  <si>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</si>
  <si>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</si>
  <si>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</si>
  <si>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</si>
  <si>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</si>
  <si>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</si>
  <si>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</si>
  <si>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</si>
  <si>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</si>
  <si>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</si>
  <si>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</si>
  <si>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</si>
  <si>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</si>
  <si>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</si>
  <si>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</si>
  <si>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</si>
  <si>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</si>
  <si>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</si>
  <si>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</si>
  <si>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</si>
  <si>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</si>
  <si>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</si>
  <si>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</si>
  <si>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</si>
  <si>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</si>
  <si>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</si>
  <si>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</si>
  <si>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</si>
  <si>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</si>
  <si>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</si>
  <si>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</si>
  <si>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</si>
  <si>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</si>
  <si>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</si>
  <si>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</si>
  <si>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</si>
  <si>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</si>
  <si>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</si>
  <si>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</si>
  <si>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</si>
  <si>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</si>
  <si>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</si>
  <si>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</si>
  <si>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</si>
  <si>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</si>
  <si>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</si>
  <si>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</si>
  <si>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</si>
  <si>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</si>
  <si>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</si>
  <si>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</si>
  <si>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</si>
  <si>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</si>
  <si>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</si>
  <si>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</si>
  <si>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</si>
  <si>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</si>
  <si>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</si>
  <si>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</si>
  <si>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</si>
  <si>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</si>
  <si>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</si>
  <si>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</si>
  <si>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</si>
  <si>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</si>
  <si>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</si>
  <si>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</si>
  <si>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</si>
  <si>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</si>
  <si>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</si>
  <si>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</si>
  <si>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</si>
  <si>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</si>
  <si>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</si>
  <si>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</si>
  <si>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</si>
  <si>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</si>
  <si>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</si>
  <si>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</si>
  <si>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</si>
  <si>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</si>
  <si>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</si>
  <si>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</si>
  <si>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</si>
  <si>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</si>
  <si>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</si>
  <si>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</si>
  <si>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</si>
  <si>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</si>
  <si>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</si>
  <si>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</si>
  <si>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</si>
  <si>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</si>
  <si>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</si>
  <si>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</si>
  <si>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</si>
  <si>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</si>
  <si>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</si>
  <si>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</si>
  <si>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</si>
  <si>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</si>
  <si>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</si>
  <si>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</si>
  <si>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</si>
  <si>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</si>
  <si>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</si>
  <si>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</si>
  <si>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</si>
  <si>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</si>
  <si>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</si>
  <si>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</si>
  <si>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</si>
  <si>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</si>
  <si>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</si>
  <si>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</si>
  <si>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</si>
  <si>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</si>
  <si>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</si>
  <si>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</si>
  <si>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</si>
  <si>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</si>
  <si>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</si>
  <si>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</si>
  <si>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</si>
  <si>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</si>
  <si>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</si>
  <si>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</si>
  <si>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</si>
  <si>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</si>
  <si>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</si>
  <si>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</si>
  <si>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</si>
  <si>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</si>
  <si>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</si>
  <si>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</si>
  <si>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</si>
  <si>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</si>
  <si>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</si>
  <si>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</si>
  <si>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</si>
  <si>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</si>
  <si>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</si>
  <si>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</si>
  <si>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</si>
  <si>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</si>
  <si>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</si>
  <si>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</si>
  <si>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</si>
  <si>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</si>
  <si>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</si>
  <si>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</si>
  <si>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</si>
  <si>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</si>
  <si>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</si>
  <si>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</si>
  <si>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</si>
  <si>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</si>
  <si>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</si>
  <si>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</si>
  <si>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</si>
  <si>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</si>
  <si>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</si>
  <si>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</si>
  <si>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</si>
  <si>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</si>
  <si>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</si>
  <si>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</si>
  <si>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</si>
  <si>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</si>
  <si>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</si>
  <si>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</si>
  <si>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</si>
  <si>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</si>
  <si>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</si>
  <si>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</si>
  <si>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</si>
  <si>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</si>
  <si>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</si>
  <si>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</si>
  <si>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</si>
  <si>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</si>
  <si>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</si>
  <si>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</si>
  <si>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</si>
  <si>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</si>
  <si>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</si>
  <si>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</si>
  <si>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</si>
  <si>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</si>
  <si>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</si>
  <si>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</si>
  <si>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</si>
  <si>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</si>
  <si>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</si>
  <si>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</si>
  <si>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</si>
  <si>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</si>
  <si>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</si>
  <si>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</si>
  <si>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</si>
  <si>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</si>
  <si>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</si>
  <si>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</si>
  <si>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</si>
  <si>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</si>
  <si>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</si>
  <si>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</si>
  <si>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</si>
  <si>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</si>
  <si>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</si>
  <si>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</si>
  <si>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</si>
  <si>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</si>
  <si>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</si>
  <si>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</si>
  <si>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</si>
  <si>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</si>
  <si>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</si>
  <si>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</si>
  <si>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</si>
  <si>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</si>
  <si>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</si>
  <si>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</si>
  <si>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</si>
  <si>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</si>
  <si>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</si>
  <si>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</si>
  <si>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</si>
  <si>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</si>
  <si>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</si>
  <si>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</si>
  <si>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</si>
  <si>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</si>
  <si>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</si>
  <si>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</si>
  <si>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</si>
  <si>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</si>
  <si>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</si>
  <si>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</si>
  <si>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</si>
  <si>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</si>
  <si>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</si>
  <si>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</si>
  <si>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</si>
  <si>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</si>
  <si>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</si>
  <si>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</si>
  <si>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</si>
  <si>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</si>
  <si>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</si>
  <si>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</si>
  <si>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</si>
  <si>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</si>
  <si>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</si>
  <si>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</si>
  <si>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</si>
  <si>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</si>
  <si>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</si>
  <si>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</si>
  <si>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</si>
  <si>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</si>
  <si>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</si>
  <si>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</si>
  <si>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</si>
  <si>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</si>
  <si>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</si>
  <si>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</si>
  <si>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</si>
  <si>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</si>
  <si>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</si>
  <si>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</si>
  <si>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</si>
  <si>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</si>
  <si>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</si>
  <si>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</si>
  <si>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</si>
  <si>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</si>
  <si>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</si>
  <si>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</si>
  <si>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</si>
  <si>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</si>
  <si>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</si>
  <si>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</si>
  <si>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</si>
  <si>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</si>
  <si>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</si>
  <si>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</si>
  <si>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</si>
  <si>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</si>
  <si>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</si>
  <si>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</si>
  <si>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</si>
  <si>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</si>
  <si>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</si>
  <si>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</si>
  <si>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</si>
  <si>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</si>
  <si>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</si>
  <si>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</si>
  <si>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</si>
  <si>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</si>
  <si>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</si>
  <si>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</si>
  <si>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</si>
  <si>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</si>
  <si>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</si>
  <si>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</si>
  <si>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</si>
  <si>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</si>
  <si>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</si>
  <si>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</si>
  <si>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</si>
  <si>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</si>
  <si>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</si>
  <si>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</si>
  <si>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</si>
  <si>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</si>
  <si>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</si>
  <si>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</si>
  <si>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</si>
  <si>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</si>
  <si>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</si>
  <si>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</si>
  <si>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</si>
  <si>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</si>
  <si>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</si>
  <si>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</si>
  <si>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</si>
  <si>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</si>
  <si>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</si>
  <si>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</si>
  <si>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</si>
  <si>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</si>
  <si>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</si>
  <si>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</si>
  <si>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</si>
  <si>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</si>
  <si>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</si>
  <si>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</si>
  <si>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</si>
  <si>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</si>
  <si>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</si>
  <si>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</si>
  <si>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</si>
  <si>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</si>
  <si>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</si>
  <si>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</si>
  <si>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</si>
  <si>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</si>
  <si>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</si>
  <si>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</si>
  <si>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</si>
  <si>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</si>
  <si>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</si>
  <si>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</si>
  <si>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</si>
  <si>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</si>
  <si>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</si>
  <si>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</si>
  <si>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</si>
  <si>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</si>
  <si>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</si>
  <si>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</si>
  <si>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</si>
  <si>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</si>
  <si>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</si>
  <si>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</si>
  <si>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</si>
  <si>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</si>
  <si>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</si>
  <si>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</si>
  <si>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</si>
  <si>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</si>
  <si>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</si>
  <si>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</si>
  <si>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</si>
  <si>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</si>
  <si>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</si>
  <si>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</si>
  <si>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</si>
  <si>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</si>
  <si>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</si>
  <si>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</si>
  <si>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</si>
  <si>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</si>
  <si>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</si>
  <si>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</si>
  <si>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</si>
  <si>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</si>
  <si>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</si>
  <si>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</si>
  <si>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</si>
  <si>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</si>
  <si>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</si>
  <si>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</si>
  <si>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</si>
  <si>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</si>
  <si>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</si>
  <si>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</si>
  <si>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</si>
  <si>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</si>
  <si>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</si>
  <si>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</si>
  <si>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</si>
  <si>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</si>
  <si>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</si>
  <si>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</si>
  <si>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</si>
  <si>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</si>
  <si>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</si>
  <si>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</si>
  <si>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</si>
  <si>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</si>
  <si>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</si>
  <si>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</si>
  <si>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</si>
  <si>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</si>
  <si>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</si>
  <si>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</si>
  <si>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</si>
  <si>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</si>
  <si>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</si>
  <si>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</si>
  <si>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</si>
  <si>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</si>
  <si>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</si>
  <si>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</si>
  <si>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</si>
  <si>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</si>
  <si>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</si>
  <si>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</si>
  <si>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</si>
  <si>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</si>
  <si>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</si>
  <si>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</si>
  <si>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</si>
  <si>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</si>
  <si>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</si>
  <si>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</si>
  <si>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</si>
  <si>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</si>
  <si>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</si>
  <si>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</si>
  <si>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</si>
  <si>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</si>
  <si>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</si>
  <si>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</si>
  <si>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</si>
  <si>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</si>
  <si>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</si>
  <si>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</si>
  <si>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</si>
  <si>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</si>
  <si>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</si>
  <si>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</si>
  <si>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</si>
  <si>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</si>
  <si>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</si>
  <si>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</si>
  <si>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</si>
  <si>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</si>
  <si>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</si>
  <si>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</si>
  <si>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</si>
  <si>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</si>
  <si>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</si>
  <si>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</si>
  <si>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</si>
  <si>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</si>
  <si>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</si>
  <si>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</si>
  <si>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</si>
  <si>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</si>
  <si>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</si>
  <si>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</si>
  <si>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</si>
  <si>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</si>
  <si>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</si>
  <si>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</si>
  <si>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</si>
  <si>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</si>
  <si>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</si>
  <si>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</si>
  <si>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</si>
  <si>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</si>
  <si>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</si>
  <si>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</si>
  <si>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</si>
  <si>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</si>
  <si>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</si>
  <si>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</si>
  <si>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</si>
  <si>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</si>
  <si>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</si>
  <si>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</si>
  <si>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</si>
  <si>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</si>
  <si>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</si>
  <si>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</si>
  <si>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</si>
  <si>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</si>
  <si>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</si>
  <si>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</si>
  <si>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</si>
  <si>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</si>
  <si>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</si>
  <si>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</si>
  <si>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</si>
  <si>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</si>
  <si>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</si>
  <si>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</si>
  <si>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</si>
  <si>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</si>
  <si>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</si>
  <si>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</si>
  <si>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</si>
  <si>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</si>
  <si>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</si>
  <si>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</si>
  <si>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</si>
  <si>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</si>
  <si>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</si>
  <si>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</si>
  <si>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</si>
  <si>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</si>
  <si>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</si>
  <si>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</si>
  <si>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</si>
  <si>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</si>
  <si>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</si>
  <si>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</si>
  <si>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</si>
  <si>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</si>
  <si>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</si>
  <si>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</si>
  <si>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</si>
  <si>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</si>
  <si>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</si>
  <si>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</si>
  <si>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</si>
  <si>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</si>
  <si>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</si>
  <si>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</si>
  <si>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</si>
  <si>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</si>
  <si>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</si>
  <si>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</si>
  <si>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</si>
  <si>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</si>
  <si>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</si>
  <si>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</si>
  <si>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</si>
  <si>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</si>
  <si>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</si>
  <si>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</si>
  <si>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</si>
  <si>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</si>
  <si>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</si>
  <si>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</si>
  <si>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</si>
  <si>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</si>
  <si>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</si>
  <si>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</si>
  <si>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</si>
  <si>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</si>
  <si>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</si>
  <si>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</si>
  <si>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</si>
  <si>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</si>
  <si>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</si>
  <si>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</si>
  <si>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</si>
  <si>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</si>
  <si>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</si>
  <si>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</si>
  <si>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</si>
  <si>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</si>
  <si>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</si>
  <si>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</si>
  <si>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</si>
  <si>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</si>
  <si>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</si>
  <si>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</si>
  <si>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</si>
  <si>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</si>
  <si>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</si>
  <si>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</si>
  <si>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</si>
  <si>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</si>
  <si>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</si>
  <si>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</si>
  <si>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</si>
  <si>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</si>
  <si>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</si>
  <si>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</si>
  <si>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</si>
  <si>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</si>
  <si>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</si>
  <si>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</si>
  <si>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</si>
  <si>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</si>
  <si>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</si>
  <si>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</si>
  <si>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</si>
  <si>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</si>
  <si>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</si>
  <si>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</si>
  <si>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</si>
  <si>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</si>
  <si>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</si>
  <si>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</si>
  <si>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</si>
  <si>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</si>
  <si>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</si>
  <si>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</si>
  <si>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</si>
  <si>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</si>
  <si>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</si>
  <si>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</si>
  <si>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</si>
  <si>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</si>
  <si>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</si>
  <si>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</si>
  <si>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</si>
  <si>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</si>
  <si>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</si>
  <si>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</si>
  <si>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</si>
  <si>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</si>
  <si>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</si>
  <si>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</si>
  <si>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</si>
  <si>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</si>
  <si>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</si>
  <si>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</si>
  <si>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</si>
  <si>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</si>
  <si>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</si>
  <si>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</si>
  <si>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</si>
  <si>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</si>
  <si>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</si>
  <si>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</si>
  <si>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</si>
  <si>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</si>
  <si>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</si>
  <si>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</si>
  <si>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</si>
  <si>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</si>
  <si>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</si>
  <si>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</si>
  <si>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</si>
  <si>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</si>
  <si>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</si>
  <si>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</si>
  <si>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</si>
  <si>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</si>
  <si>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</si>
  <si>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</si>
  <si>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</si>
  <si>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</si>
  <si>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</si>
  <si>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</si>
  <si>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</si>
  <si>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</si>
  <si>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</si>
  <si>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</si>
  <si>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</si>
  <si>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</si>
  <si>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</si>
  <si>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</si>
  <si>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</si>
  <si>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</si>
  <si>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</si>
  <si>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</si>
  <si>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</si>
  <si>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</si>
  <si>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</si>
  <si>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</si>
  <si>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</si>
  <si>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</si>
  <si>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</si>
  <si>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</si>
  <si>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</si>
  <si>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</si>
  <si>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</si>
  <si>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</si>
  <si>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</si>
  <si>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</si>
  <si>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</si>
  <si>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</si>
  <si>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</si>
  <si>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</si>
  <si>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</si>
  <si>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</si>
  <si>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</si>
  <si>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</si>
  <si>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</si>
  <si>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</si>
  <si>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</si>
  <si>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</si>
  <si>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</si>
  <si>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</si>
  <si>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</si>
  <si>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</si>
  <si>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</si>
  <si>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</si>
  <si>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</si>
  <si>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</si>
  <si>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</si>
  <si>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</si>
  <si>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</si>
  <si>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</si>
  <si>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</si>
  <si>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</si>
  <si>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</si>
  <si>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</si>
  <si>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</si>
  <si>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</si>
  <si>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</si>
  <si>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</si>
  <si>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</si>
  <si>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</si>
  <si>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</si>
  <si>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</si>
  <si>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</si>
  <si>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</si>
  <si>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</si>
  <si>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</si>
  <si>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</si>
  <si>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</si>
  <si>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</si>
  <si>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</si>
  <si>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</si>
  <si>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</si>
  <si>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</si>
  <si>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</si>
  <si>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</si>
  <si>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</si>
  <si>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</si>
  <si>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</si>
  <si>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</si>
  <si>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</si>
  <si>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</si>
  <si>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</si>
  <si>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</si>
  <si>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</si>
  <si>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</si>
  <si>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</si>
  <si>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</si>
  <si>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</si>
  <si>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</si>
  <si>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</si>
  <si>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</si>
  <si>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</si>
  <si>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</si>
  <si>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</si>
  <si>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</si>
  <si>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</si>
  <si>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</si>
  <si>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</si>
  <si>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</si>
  <si>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</si>
  <si>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</si>
  <si>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</si>
  <si>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</si>
  <si>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</si>
  <si>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</si>
  <si>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</si>
  <si>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</si>
  <si>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</si>
  <si>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</si>
  <si>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</si>
  <si>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</si>
  <si>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</si>
  <si>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</si>
  <si>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</si>
  <si>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</si>
  <si>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</si>
  <si>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</si>
  <si>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</si>
  <si>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</si>
  <si>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</si>
  <si>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</si>
  <si>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</si>
  <si>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</si>
  <si>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</si>
  <si>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</si>
  <si>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</si>
  <si>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</si>
  <si>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</si>
  <si>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</si>
  <si>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</si>
  <si>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</si>
  <si>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</si>
  <si>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</si>
  <si>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</si>
  <si>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</si>
  <si>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</si>
  <si>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</si>
  <si>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</si>
  <si>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</si>
  <si>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</si>
  <si>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</si>
  <si>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</si>
  <si>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</si>
  <si>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</si>
  <si>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</si>
  <si>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</si>
  <si>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</si>
  <si>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</si>
  <si>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</si>
  <si>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</si>
  <si>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</si>
  <si>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</si>
  <si>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</si>
  <si>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</si>
  <si>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</si>
  <si>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</si>
  <si>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</si>
  <si>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</si>
  <si>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</si>
  <si>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</si>
  <si>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</si>
  <si>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</si>
  <si>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</si>
  <si>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</si>
  <si>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</si>
  <si>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</si>
  <si>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</si>
  <si>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</si>
  <si>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</si>
  <si>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</si>
  <si>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</si>
  <si>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</si>
  <si>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</si>
  <si>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</si>
  <si>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</si>
  <si>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</si>
  <si>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</si>
  <si>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</si>
  <si>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</si>
  <si>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</si>
  <si>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</si>
  <si>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</si>
  <si>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</si>
  <si>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</si>
  <si>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</si>
  <si>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</si>
  <si>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</si>
  <si>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</si>
  <si>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</si>
  <si>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</si>
  <si>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</si>
  <si>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</si>
  <si>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</si>
  <si>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</si>
  <si>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</si>
  <si>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</si>
  <si>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</si>
  <si>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</si>
  <si>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</si>
  <si>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</si>
  <si>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</si>
  <si>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</si>
  <si>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</si>
  <si>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</si>
  <si>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</si>
  <si>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</si>
  <si>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</si>
  <si>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</si>
  <si>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</si>
  <si>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</si>
  <si>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</si>
  <si>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</si>
  <si>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</si>
  <si>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</si>
  <si>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</si>
  <si>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</si>
  <si>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</si>
  <si>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</si>
  <si>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</si>
  <si>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</si>
  <si>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</si>
  <si>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</si>
  <si>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</si>
  <si>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</si>
  <si>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</si>
  <si>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</si>
  <si>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</si>
  <si>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</si>
  <si>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</si>
  <si>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</si>
  <si>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</si>
  <si>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</si>
  <si>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</si>
  <si>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</si>
  <si>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</si>
  <si>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</si>
  <si>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</si>
  <si>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</si>
  <si>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</si>
  <si>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</si>
  <si>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</si>
  <si>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</si>
  <si>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</si>
  <si>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</si>
  <si>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</si>
  <si>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</si>
  <si>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</si>
  <si>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</si>
  <si>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</si>
  <si>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</si>
  <si>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</si>
  <si>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</si>
  <si>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</si>
  <si>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</si>
  <si>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</si>
  <si>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</si>
  <si>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</si>
  <si>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</si>
  <si>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</si>
  <si>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</si>
  <si>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</si>
  <si>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</si>
  <si>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</si>
  <si>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</si>
  <si>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</si>
  <si>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</si>
  <si>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</si>
  <si>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</si>
  <si>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</si>
  <si>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</si>
  <si>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</si>
  <si>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</si>
  <si>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</si>
  <si>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</si>
  <si>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</si>
  <si>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</si>
  <si>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</si>
  <si>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</si>
  <si>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</si>
  <si>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</si>
  <si>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</si>
  <si>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</si>
  <si>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</si>
  <si>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</si>
  <si>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</si>
  <si>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</si>
  <si>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</si>
  <si>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</si>
  <si>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</si>
  <si>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</si>
  <si>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</si>
  <si>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</si>
  <si>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</si>
  <si>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</si>
  <si>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</si>
  <si>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</si>
  <si>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</si>
  <si>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</si>
  <si>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</si>
  <si>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</si>
  <si>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</si>
  <si>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</si>
  <si>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</si>
  <si>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</si>
  <si>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</si>
  <si>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</si>
  <si>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</si>
  <si>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</si>
  <si>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</si>
  <si>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</si>
  <si>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</si>
  <si>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</si>
  <si>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</si>
  <si>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</si>
  <si>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</si>
  <si>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</si>
  <si>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</si>
  <si>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</si>
  <si>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</si>
  <si>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</si>
  <si>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</si>
  <si>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</si>
  <si>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</si>
  <si>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</si>
  <si>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</si>
  <si>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</si>
  <si>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</si>
  <si>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</si>
  <si>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</si>
  <si>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</si>
  <si>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</si>
  <si>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</si>
  <si>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</si>
  <si>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</si>
  <si>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</si>
  <si>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</si>
  <si>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</si>
  <si>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</si>
  <si>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</si>
  <si>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</si>
  <si>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</si>
  <si>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</si>
  <si>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</si>
  <si>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</si>
  <si>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</si>
  <si>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</si>
  <si>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</si>
  <si>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</si>
  <si>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</si>
  <si>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</si>
  <si>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</si>
  <si>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</si>
  <si>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</si>
  <si>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</si>
  <si>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</si>
  <si>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</si>
  <si>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</si>
  <si>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</si>
  <si>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</si>
  <si>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</si>
  <si>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</si>
  <si>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</si>
  <si>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</si>
  <si>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</si>
  <si>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</si>
  <si>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</si>
  <si>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</si>
  <si>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</si>
  <si>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</si>
  <si>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</si>
  <si>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</si>
  <si>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</si>
  <si>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</si>
  <si>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</si>
  <si>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</si>
  <si>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</si>
  <si>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</si>
  <si>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</si>
  <si>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</si>
  <si>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</si>
  <si>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</si>
  <si>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</si>
  <si>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</si>
  <si>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</si>
  <si>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</si>
  <si>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</si>
  <si>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</si>
  <si>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</si>
  <si>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</si>
  <si>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</si>
  <si>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</si>
  <si>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</si>
  <si>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</si>
  <si>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</si>
  <si>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</si>
  <si>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</si>
  <si>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</si>
  <si>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</si>
  <si>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</si>
  <si>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</si>
  <si>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</si>
  <si>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</si>
  <si>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</si>
  <si>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</si>
  <si>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</si>
  <si>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</si>
  <si>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</si>
  <si>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</si>
  <si>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</si>
  <si>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</si>
  <si>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</si>
  <si>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</si>
  <si>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</si>
  <si>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</si>
  <si>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</si>
  <si>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</si>
  <si>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</si>
  <si>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</si>
  <si>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</si>
  <si>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</si>
  <si>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</si>
  <si>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</si>
  <si>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</si>
  <si>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</si>
  <si>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</si>
  <si>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</si>
  <si>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</si>
  <si>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</si>
  <si>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</si>
  <si>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</si>
  <si>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</si>
  <si>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</si>
  <si>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</si>
  <si>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</si>
  <si>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</si>
  <si>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</si>
  <si>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</si>
  <si>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</si>
  <si>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</si>
  <si>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</si>
  <si>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</si>
  <si>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</si>
  <si>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</si>
  <si>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</si>
  <si>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</si>
  <si>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</si>
  <si>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</si>
  <si>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</si>
  <si>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</si>
  <si>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</si>
  <si>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</si>
  <si>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</si>
  <si>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</si>
  <si>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</si>
  <si>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</si>
  <si>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</si>
  <si>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</si>
  <si>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</si>
  <si>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</si>
  <si>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</si>
  <si>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</si>
  <si>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</si>
  <si>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</si>
  <si>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</si>
  <si>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</si>
  <si>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</si>
  <si>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</si>
  <si>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</si>
  <si>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</si>
  <si>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</si>
  <si>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</si>
  <si>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</si>
  <si>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</si>
  <si>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</si>
  <si>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</si>
  <si>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</si>
  <si>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</si>
  <si>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</si>
  <si>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</si>
  <si>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</si>
  <si>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</si>
  <si>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</si>
  <si>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</si>
  <si>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</si>
  <si>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</si>
  <si>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</si>
  <si>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</si>
  <si>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</si>
  <si>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</si>
  <si>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</si>
  <si>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</si>
  <si>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</si>
  <si>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</si>
  <si>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</si>
  <si>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</si>
  <si>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</si>
  <si>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</si>
  <si>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</si>
  <si>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</si>
  <si>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</si>
  <si>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</si>
  <si>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</si>
  <si>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</si>
  <si>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</si>
  <si>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</si>
  <si>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</si>
  <si>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</si>
  <si>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</si>
  <si>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</si>
  <si>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</si>
  <si>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</si>
  <si>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</si>
  <si>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</si>
  <si>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</si>
  <si>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</si>
  <si>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</si>
  <si>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</si>
  <si>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</si>
  <si>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</si>
  <si>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</si>
  <si>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</si>
  <si>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</si>
  <si>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</si>
  <si>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</si>
  <si>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</si>
  <si>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</si>
  <si>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</si>
  <si>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</si>
  <si>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</si>
  <si>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</si>
  <si>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</si>
  <si>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</si>
  <si>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</si>
  <si>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</si>
  <si>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</si>
  <si>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</si>
  <si>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</si>
  <si>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</si>
  <si>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</si>
  <si>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</si>
  <si>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</si>
  <si>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</si>
  <si>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</si>
  <si>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</si>
  <si>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</si>
  <si>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</si>
  <si>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</si>
  <si>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</si>
  <si>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</si>
  <si>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</si>
  <si>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</si>
  <si>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</si>
  <si>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</si>
  <si>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</si>
  <si>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</si>
  <si>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</si>
  <si>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</si>
  <si>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</si>
  <si>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</si>
  <si>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</si>
  <si>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</si>
  <si>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</si>
  <si>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</si>
  <si>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</si>
  <si>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</si>
  <si>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</si>
  <si>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</si>
  <si>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</si>
  <si>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</si>
  <si>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</si>
  <si>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</si>
  <si>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</si>
  <si>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</si>
  <si>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</si>
  <si>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</si>
  <si>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</si>
  <si>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</si>
  <si>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</si>
  <si>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</si>
  <si>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</si>
  <si>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</si>
  <si>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</si>
  <si>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</si>
  <si>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</si>
  <si>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</si>
  <si>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</si>
  <si>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</si>
  <si>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</si>
  <si>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</si>
  <si>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</si>
  <si>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</si>
  <si>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</si>
  <si>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</si>
  <si>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</si>
  <si>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</si>
  <si>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</si>
  <si>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</si>
  <si>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</si>
  <si>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</si>
  <si>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</si>
  <si>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</si>
  <si>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</si>
  <si>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</si>
  <si>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</si>
  <si>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</si>
  <si>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</si>
  <si>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</si>
  <si>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</si>
  <si>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</si>
  <si>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</si>
  <si>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</si>
  <si>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</si>
  <si>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</si>
  <si>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</si>
  <si>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</si>
  <si>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</si>
  <si>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</si>
  <si>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</si>
  <si>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</si>
  <si>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</si>
  <si>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</si>
  <si>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</si>
  <si>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</si>
  <si>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</si>
  <si>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</si>
  <si>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</si>
  <si>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</si>
  <si>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</si>
  <si>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</si>
  <si>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</si>
  <si>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</si>
  <si>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</si>
  <si>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</si>
  <si>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</si>
  <si>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</si>
  <si>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</si>
  <si>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</si>
  <si>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</si>
  <si>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</si>
  <si>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</si>
  <si>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</si>
  <si>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</si>
  <si>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</si>
  <si>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</si>
  <si>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</si>
  <si>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</si>
  <si>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</si>
  <si>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</si>
  <si>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</si>
  <si>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</si>
  <si>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</si>
  <si>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</si>
  <si>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</si>
  <si>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</si>
  <si>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</si>
  <si>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</si>
  <si>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</si>
  <si>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</si>
  <si>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</si>
  <si>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</si>
  <si>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</si>
  <si>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</si>
  <si>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</si>
  <si>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</si>
  <si>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</si>
  <si>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</si>
  <si>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</si>
  <si>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</si>
  <si>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</si>
  <si>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</si>
  <si>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</si>
  <si>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</si>
  <si>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</si>
  <si>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</si>
  <si>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</si>
  <si>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</si>
  <si>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</si>
  <si>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</si>
  <si>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</si>
  <si>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</si>
  <si>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</si>
  <si>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</si>
  <si>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</si>
  <si>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</si>
  <si>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</si>
  <si>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</si>
  <si>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</si>
  <si>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</si>
  <si>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</si>
  <si>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</si>
  <si>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</si>
  <si>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</si>
  <si>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</si>
  <si>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</si>
  <si>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</si>
  <si>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</si>
  <si>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</si>
  <si>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</si>
  <si>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</si>
  <si>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</si>
  <si>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</si>
  <si>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</si>
  <si>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</si>
  <si>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</si>
  <si>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</si>
  <si>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</si>
  <si>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</si>
  <si>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</si>
  <si>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</si>
  <si>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</si>
  <si>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</si>
  <si>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</si>
  <si>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</si>
  <si>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</si>
  <si>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</si>
  <si>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</si>
  <si>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</si>
  <si>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</si>
  <si>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</si>
  <si>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</si>
  <si>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</si>
  <si>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</si>
  <si>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</si>
  <si>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</si>
  <si>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</si>
  <si>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</si>
  <si>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</si>
  <si>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</si>
  <si>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</si>
  <si>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</si>
  <si>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</si>
  <si>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</si>
  <si>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</si>
  <si>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</si>
  <si>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</si>
  <si>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</si>
  <si>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</si>
  <si>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</si>
  <si>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</si>
  <si>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</si>
  <si>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</si>
  <si>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</si>
  <si>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</si>
  <si>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</si>
  <si>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</si>
  <si>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</si>
  <si>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</si>
  <si>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</si>
  <si>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</si>
  <si>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</si>
  <si>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</si>
  <si>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</si>
  <si>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</si>
  <si>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</si>
  <si>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</si>
  <si>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</si>
  <si>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</si>
  <si>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</si>
  <si>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</si>
  <si>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</si>
  <si>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</si>
  <si>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</si>
  <si>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</si>
  <si>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</si>
  <si>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</si>
  <si>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</si>
  <si>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</si>
  <si>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</si>
  <si>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</si>
  <si>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</si>
  <si>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</si>
  <si>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</si>
  <si>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</si>
  <si>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</si>
  <si>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</si>
  <si>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</si>
  <si>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</si>
  <si>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</si>
  <si>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</si>
  <si>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</si>
  <si>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</si>
  <si>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</si>
  <si>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</si>
  <si>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</si>
  <si>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</si>
  <si>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</si>
  <si>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</si>
  <si>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</si>
  <si>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</si>
  <si>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</si>
  <si>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</si>
  <si>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</si>
  <si>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</si>
  <si>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</si>
  <si>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</si>
  <si>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</si>
  <si>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</si>
  <si>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</si>
  <si>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</si>
  <si>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</si>
  <si>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</si>
  <si>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</si>
  <si>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</si>
  <si>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</si>
  <si>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</si>
  <si>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</si>
  <si>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</si>
  <si>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</si>
  <si>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</si>
  <si>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</si>
  <si>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</si>
  <si>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</si>
  <si>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</si>
  <si>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</si>
  <si>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</si>
  <si>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</si>
  <si>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</si>
  <si>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</si>
  <si>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</si>
  <si>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</si>
  <si>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</si>
  <si>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</si>
  <si>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</si>
  <si>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</si>
  <si>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</si>
  <si>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</si>
  <si>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</si>
  <si>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</si>
  <si>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</si>
  <si>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</si>
  <si>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</si>
  <si>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</si>
  <si>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</si>
  <si>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</si>
  <si>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</si>
  <si>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</si>
  <si>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</si>
  <si>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</si>
  <si>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</si>
  <si>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</si>
  <si>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</si>
  <si>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</si>
  <si>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</si>
  <si>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</si>
  <si>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</si>
  <si>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</si>
  <si>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</si>
  <si>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</si>
  <si>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</si>
  <si>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</si>
  <si>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</si>
  <si>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</si>
  <si>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</si>
  <si>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</si>
  <si>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</si>
  <si>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</si>
  <si>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</si>
  <si>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</si>
  <si>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</si>
  <si>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</si>
  <si>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</si>
  <si>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</si>
  <si>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</si>
  <si>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</si>
  <si>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</si>
  <si>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</si>
  <si>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</si>
  <si>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</si>
  <si>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</si>
  <si>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</si>
  <si>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</si>
  <si>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</si>
  <si>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</si>
  <si>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</si>
  <si>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</si>
  <si>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</si>
  <si>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</si>
  <si>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</si>
  <si>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</si>
  <si>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</si>
  <si>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</si>
  <si>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</si>
  <si>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</si>
  <si>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</si>
  <si>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</si>
  <si>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</si>
  <si>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</si>
  <si>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</si>
  <si>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</si>
  <si>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</si>
  <si>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</si>
  <si>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</si>
  <si>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</si>
  <si>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</si>
  <si>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</si>
  <si>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</si>
  <si>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</si>
  <si>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</si>
  <si>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</si>
  <si>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</si>
  <si>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</si>
  <si>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</si>
  <si>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</si>
  <si>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</si>
  <si>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</si>
  <si>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</si>
  <si>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</si>
  <si>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</si>
  <si>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</si>
  <si>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</si>
  <si>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</si>
  <si>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</si>
  <si>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</si>
  <si>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</si>
  <si>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</si>
  <si>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</si>
  <si>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</si>
  <si>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</si>
  <si>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</si>
  <si>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</si>
  <si>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</si>
  <si>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</si>
  <si>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</si>
  <si>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</si>
  <si>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</si>
  <si>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</si>
  <si>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</si>
  <si>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</si>
  <si>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</si>
  <si>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</si>
  <si>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</si>
  <si>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</si>
  <si>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</si>
  <si>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</si>
  <si>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</si>
  <si>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</si>
  <si>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</si>
  <si>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</si>
  <si>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</si>
  <si>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</si>
  <si>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</si>
  <si>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</si>
  <si>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</si>
  <si>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</si>
  <si>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</si>
  <si>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</si>
  <si>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</si>
  <si>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</si>
  <si>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</si>
  <si>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</si>
  <si>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</si>
  <si>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</si>
  <si>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</si>
  <si>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</si>
  <si>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</si>
  <si>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</si>
  <si>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</si>
  <si>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</si>
  <si>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</si>
  <si>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</si>
  <si>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</si>
  <si>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</si>
  <si>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</si>
  <si>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</si>
  <si>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</si>
  <si>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</si>
  <si>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</si>
  <si>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</si>
  <si>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</si>
  <si>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</si>
  <si>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</si>
  <si>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</si>
  <si>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</si>
  <si>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</si>
  <si>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</si>
  <si>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</si>
  <si>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</si>
  <si>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</si>
  <si>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</si>
  <si>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</si>
  <si>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</si>
  <si>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</si>
  <si>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</si>
  <si>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</si>
  <si>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</si>
  <si>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</si>
  <si>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</si>
  <si>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</si>
  <si>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</si>
  <si>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</si>
  <si>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</si>
  <si>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</si>
  <si>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</si>
  <si>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</si>
  <si>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</si>
  <si>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</si>
  <si>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</si>
  <si>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</si>
  <si>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</si>
  <si>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</si>
  <si>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</si>
  <si>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</si>
  <si>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</si>
  <si>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</si>
  <si>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</si>
  <si>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</si>
  <si>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</si>
  <si>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</si>
  <si>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</si>
  <si>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</si>
  <si>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</si>
  <si>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</si>
  <si>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</si>
  <si>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</si>
  <si>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</si>
  <si>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</si>
  <si>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</si>
  <si>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</si>
  <si>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</si>
  <si>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</si>
  <si>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</si>
  <si>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</si>
  <si>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</si>
  <si>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</si>
  <si>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</si>
  <si>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</si>
  <si>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</si>
  <si>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</si>
  <si>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</si>
  <si>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</si>
  <si>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</si>
  <si>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</si>
  <si>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</si>
  <si>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</si>
  <si>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</si>
  <si>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</si>
  <si>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</si>
  <si>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</si>
  <si>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</si>
  <si>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</si>
  <si>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</si>
  <si>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</si>
  <si>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</si>
  <si>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</si>
  <si>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</si>
  <si>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</si>
  <si>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</si>
  <si>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</si>
  <si>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</si>
  <si>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</si>
  <si>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</si>
  <si>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</si>
  <si>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</si>
  <si>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</si>
  <si>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</si>
  <si>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</si>
  <si>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</si>
  <si>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</si>
  <si>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</si>
  <si>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</si>
  <si>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</si>
  <si>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</si>
  <si>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</si>
  <si>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</si>
  <si>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</si>
  <si>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</si>
  <si>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</si>
  <si>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</si>
  <si>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</si>
  <si>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</si>
  <si>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</si>
  <si>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</si>
  <si>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</si>
  <si>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</si>
  <si>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</si>
  <si>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</si>
  <si>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</si>
  <si>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</si>
  <si>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</si>
  <si>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</si>
  <si>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</si>
  <si>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</si>
  <si>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</si>
  <si>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</si>
  <si>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</si>
  <si>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</si>
  <si>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</si>
  <si>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</si>
  <si>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</si>
  <si>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</si>
  <si>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</si>
  <si>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</si>
  <si>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</si>
  <si>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</si>
  <si>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</si>
  <si>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</si>
  <si>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</si>
  <si>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</si>
  <si>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</si>
  <si>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</si>
  <si>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</si>
  <si>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</si>
  <si>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</si>
  <si>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</si>
  <si>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</si>
  <si>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</si>
  <si>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</si>
  <si>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</si>
  <si>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</si>
  <si>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</si>
  <si>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</si>
  <si>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</si>
  <si>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</si>
  <si>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</si>
  <si>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</si>
  <si>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</si>
  <si>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</si>
  <si>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</si>
  <si>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</si>
  <si>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</si>
  <si>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</si>
  <si>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</si>
  <si>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</si>
  <si>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</si>
  <si>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</si>
  <si>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</si>
  <si>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</si>
  <si>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</si>
  <si>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</si>
  <si>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</si>
  <si>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</si>
  <si>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</si>
  <si>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</si>
  <si>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</si>
  <si>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</si>
  <si>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</si>
  <si>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</si>
  <si>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</si>
  <si>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</si>
  <si>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</si>
  <si>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</si>
  <si>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</si>
  <si>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</si>
  <si>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</si>
  <si>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</si>
  <si>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</si>
  <si>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</si>
  <si>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</si>
  <si>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</si>
  <si>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</si>
  <si>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</si>
  <si>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</si>
  <si>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</si>
  <si>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</si>
  <si>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</si>
  <si>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</si>
  <si>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</si>
  <si>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</si>
  <si>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</si>
  <si>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</si>
  <si>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</si>
  <si>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</si>
  <si>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</si>
  <si>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</si>
  <si>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</si>
  <si>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</si>
  <si>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</si>
  <si>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</si>
  <si>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</si>
  <si>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</si>
  <si>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</si>
  <si>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</si>
  <si>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</si>
  <si>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</si>
  <si>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</si>
  <si>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</si>
  <si>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</si>
  <si>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</si>
  <si>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</si>
  <si>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</si>
  <si>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</si>
  <si>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</si>
  <si>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</si>
  <si>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</si>
  <si>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</si>
  <si>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</si>
  <si>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</si>
  <si>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</si>
  <si>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</si>
  <si>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</si>
  <si>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</si>
  <si>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</si>
  <si>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</si>
  <si>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</si>
  <si>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</si>
  <si>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</si>
  <si>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</si>
  <si>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</si>
  <si>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</si>
  <si>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</si>
  <si>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</si>
  <si>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</si>
  <si>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</si>
  <si>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</si>
  <si>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</si>
  <si>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</si>
  <si>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</si>
  <si>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</si>
  <si>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</si>
  <si>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</si>
  <si>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</si>
  <si>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</si>
  <si>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</si>
  <si>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</si>
  <si>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</si>
  <si>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</si>
  <si>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</si>
  <si>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</si>
  <si>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</si>
  <si>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</si>
  <si>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</si>
  <si>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</si>
  <si>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</si>
  <si>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</si>
  <si>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</si>
  <si>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</si>
  <si>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</si>
  <si>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</si>
  <si>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</si>
  <si>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</si>
  <si>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</si>
  <si>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</si>
  <si>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</si>
  <si>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</si>
  <si>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</si>
  <si>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</si>
  <si>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</si>
  <si>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</si>
  <si>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</si>
  <si>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</si>
  <si>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</si>
  <si>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</si>
  <si>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</si>
  <si>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</si>
  <si>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</si>
  <si>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</si>
  <si>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</si>
  <si>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</si>
  <si>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</si>
  <si>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</si>
  <si>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</si>
  <si>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</si>
  <si>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</si>
  <si>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</si>
  <si>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</si>
  <si>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</si>
  <si>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</si>
  <si>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</si>
  <si>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</si>
  <si>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</si>
  <si>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</si>
  <si>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</si>
  <si>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</si>
  <si>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</si>
  <si>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</si>
  <si>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</si>
  <si>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</si>
  <si>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</si>
  <si>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</si>
  <si>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</si>
  <si>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</si>
  <si>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</si>
  <si>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</si>
  <si>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</si>
  <si>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</si>
  <si>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</si>
  <si>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</si>
  <si>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</si>
  <si>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</si>
  <si>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</si>
  <si>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</si>
  <si>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</si>
  <si>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</si>
  <si>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</si>
  <si>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</si>
  <si>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</si>
  <si>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</si>
  <si>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</si>
  <si>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</si>
  <si>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</si>
  <si>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</si>
  <si>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</si>
  <si>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</si>
  <si>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</si>
  <si>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</si>
  <si>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</si>
  <si>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</si>
  <si>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</si>
  <si>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</si>
  <si>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</si>
  <si>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</si>
  <si>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</si>
  <si>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</si>
  <si>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</si>
  <si>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</si>
  <si>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</si>
  <si>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</si>
  <si>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</si>
  <si>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</si>
  <si>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</si>
  <si>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</si>
  <si>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</si>
  <si>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</si>
  <si>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</si>
  <si>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</si>
  <si>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</si>
  <si>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</si>
  <si>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</si>
  <si>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</si>
  <si>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</si>
  <si>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</si>
  <si>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</si>
  <si>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</si>
  <si>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</si>
  <si>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</si>
  <si>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</si>
  <si>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</si>
  <si>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</si>
  <si>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</si>
  <si>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</si>
  <si>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</si>
  <si>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</si>
  <si>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</si>
  <si>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</si>
  <si>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</si>
  <si>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</si>
  <si>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</si>
  <si>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</si>
  <si>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</si>
  <si>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</si>
  <si>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</si>
  <si>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</si>
  <si>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</si>
  <si>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</si>
  <si>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</si>
  <si>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</si>
  <si>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</si>
  <si>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</si>
  <si>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</si>
  <si>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</si>
  <si>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</si>
  <si>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</si>
  <si>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</si>
  <si>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</si>
  <si>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</si>
  <si>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</si>
  <si>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</si>
  <si>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</si>
  <si>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</si>
  <si>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</si>
  <si>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</si>
  <si>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</si>
  <si>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</si>
  <si>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</si>
  <si>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</si>
  <si>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</si>
  <si>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</si>
  <si>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</si>
  <si>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</si>
  <si>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</si>
  <si>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</si>
  <si>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</si>
  <si>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</si>
  <si>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</si>
  <si>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</si>
  <si>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</si>
  <si>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</si>
  <si>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</si>
  <si>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</si>
  <si>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</si>
  <si>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</si>
  <si>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</si>
  <si>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</si>
  <si>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</si>
  <si>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</si>
  <si>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</si>
  <si>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</si>
  <si>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</si>
  <si>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</si>
  <si>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</si>
  <si>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</si>
  <si>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</si>
  <si>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</si>
  <si>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</si>
  <si>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</si>
  <si>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</si>
  <si>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</si>
  <si>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</si>
  <si>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</si>
  <si>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</si>
  <si>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</si>
  <si>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</si>
  <si>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</si>
  <si>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</si>
  <si>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</si>
  <si>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</si>
  <si>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</si>
  <si>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</si>
  <si>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</si>
  <si>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</si>
  <si>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</si>
  <si>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</si>
  <si>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</si>
  <si>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</si>
  <si>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</si>
  <si>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</si>
  <si>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</si>
  <si>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</si>
  <si>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</si>
  <si>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</si>
  <si>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</si>
  <si>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</si>
  <si>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</si>
  <si>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</si>
  <si>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</si>
  <si>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</si>
  <si>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</si>
  <si>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</si>
  <si>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</si>
  <si>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</si>
  <si>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</si>
  <si>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</si>
  <si>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</si>
  <si>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</si>
  <si>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</si>
  <si>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</si>
  <si>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</si>
  <si>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</si>
  <si>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</si>
  <si>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</si>
  <si>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</si>
  <si>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</si>
  <si>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</si>
  <si>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</si>
  <si>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</si>
  <si>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</si>
  <si>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</si>
  <si>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</si>
  <si>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</si>
  <si>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</si>
  <si>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</si>
  <si>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</si>
  <si>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</si>
  <si>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</si>
  <si>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</si>
  <si>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</si>
  <si>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</si>
  <si>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</si>
  <si>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</si>
  <si>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</si>
  <si>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</si>
  <si>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</si>
  <si>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</si>
  <si>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</si>
  <si>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</si>
  <si>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</si>
  <si>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</si>
  <si>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</si>
  <si>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</si>
  <si>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</si>
  <si>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</si>
  <si>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</si>
  <si>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</si>
  <si>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</si>
  <si>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</si>
  <si>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</si>
  <si>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</si>
  <si>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</si>
  <si>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</si>
  <si>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</si>
  <si>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</si>
  <si>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</si>
  <si>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</si>
  <si>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</si>
  <si>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</si>
  <si>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</si>
  <si>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</si>
  <si>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</si>
  <si>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</si>
  <si>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</si>
  <si>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</si>
  <si>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</si>
  <si>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</si>
  <si>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</si>
  <si>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</si>
  <si>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</si>
  <si>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</si>
  <si>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</si>
  <si>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</si>
  <si>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</si>
  <si>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</si>
  <si>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</si>
  <si>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</si>
  <si>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</si>
  <si>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</si>
  <si>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</si>
  <si>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</si>
  <si>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</si>
  <si>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</si>
  <si>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</si>
  <si>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</si>
  <si>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</si>
  <si>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</si>
  <si>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</si>
  <si>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</si>
  <si>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</si>
  <si>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</si>
  <si>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</si>
  <si>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</si>
  <si>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</si>
  <si>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</si>
  <si>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</si>
  <si>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</si>
  <si>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</si>
  <si>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</si>
  <si>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</si>
  <si>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</si>
  <si>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</si>
  <si>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</si>
  <si>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</si>
  <si>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</si>
  <si>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</si>
  <si>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</si>
  <si>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</si>
  <si>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</si>
  <si>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</si>
  <si>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</si>
  <si>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</si>
  <si>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</si>
  <si>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</si>
  <si>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</si>
  <si>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</si>
  <si>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</si>
  <si>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</si>
  <si>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</si>
  <si>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</si>
  <si>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</si>
  <si>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</si>
  <si>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</si>
  <si>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</si>
  <si>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</si>
  <si>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</si>
  <si>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</si>
  <si>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</si>
  <si>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</si>
  <si>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</si>
  <si>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</si>
  <si>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</si>
  <si>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</si>
  <si>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</si>
  <si>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</si>
  <si>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</si>
  <si>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</si>
  <si>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</si>
  <si>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</si>
  <si>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</si>
  <si>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</si>
  <si>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</si>
  <si>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</si>
  <si>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</si>
  <si>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</si>
  <si>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</si>
  <si>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</si>
  <si>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</si>
  <si>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</si>
  <si>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</si>
  <si>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</si>
  <si>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</si>
  <si>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</si>
  <si>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</si>
  <si>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</si>
  <si>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</si>
  <si>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</si>
  <si>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</si>
  <si>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</si>
  <si>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</si>
  <si>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</si>
  <si>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</si>
  <si>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</si>
  <si>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</si>
  <si>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</si>
  <si>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</si>
  <si>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</si>
  <si>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</si>
  <si>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</si>
  <si>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</si>
  <si>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</si>
  <si>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</si>
  <si>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</si>
  <si>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</si>
  <si>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</si>
  <si>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</si>
  <si>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</si>
  <si>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</si>
  <si>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</si>
  <si>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</si>
  <si>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</si>
  <si>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</si>
  <si>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</si>
  <si>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</si>
  <si>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</si>
  <si>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</si>
  <si>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</si>
  <si>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</si>
  <si>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</si>
  <si>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</si>
  <si>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</si>
  <si>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</si>
  <si>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</si>
  <si>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</si>
  <si>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</si>
  <si>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</si>
  <si>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</si>
  <si>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</si>
  <si>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</si>
  <si>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</si>
  <si>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</si>
  <si>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</si>
  <si>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</si>
  <si>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</si>
  <si>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</si>
  <si>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</si>
  <si>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</si>
  <si>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</si>
  <si>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</si>
  <si>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</si>
  <si>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</si>
  <si>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</si>
  <si>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</si>
  <si>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</si>
  <si>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</si>
  <si>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</si>
  <si>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</si>
  <si>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</si>
  <si>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</si>
  <si>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</si>
  <si>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</si>
  <si>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</si>
  <si>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</si>
  <si>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</si>
  <si>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</si>
  <si>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</si>
  <si>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</si>
  <si>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</si>
  <si>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</si>
  <si>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</si>
  <si>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</si>
  <si>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</si>
  <si>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</si>
  <si>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</si>
  <si>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</si>
  <si>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</si>
  <si>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</si>
  <si>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</si>
  <si>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</si>
  <si>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</si>
  <si>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</si>
  <si>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</si>
  <si>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</si>
  <si>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</si>
  <si>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</si>
  <si>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</si>
  <si>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</si>
  <si>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</si>
  <si>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</si>
  <si>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</si>
  <si>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</si>
  <si>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</si>
  <si>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</si>
  <si>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</si>
  <si>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</si>
  <si>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</si>
  <si>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</si>
  <si>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</si>
  <si>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</si>
  <si>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</si>
  <si>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</si>
  <si>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</si>
  <si>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</si>
  <si>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</si>
  <si>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</si>
  <si>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</si>
  <si>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</si>
  <si>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</si>
  <si>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</si>
  <si>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</si>
  <si>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</si>
  <si>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</si>
  <si>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</si>
  <si>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</si>
  <si>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</si>
  <si>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</si>
  <si>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</si>
  <si>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</si>
  <si>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</si>
  <si>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</si>
  <si>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</si>
  <si>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</si>
  <si>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</si>
  <si>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</si>
  <si>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</si>
  <si>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</si>
  <si>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</si>
  <si>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</si>
  <si>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</si>
  <si>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</si>
  <si>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</si>
  <si>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</si>
  <si>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</si>
  <si>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</si>
  <si>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</si>
  <si>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</si>
  <si>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</si>
  <si>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</si>
  <si>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</si>
  <si>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</si>
  <si>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</si>
  <si>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</si>
  <si>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</si>
  <si>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</si>
  <si>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</si>
  <si>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</si>
  <si>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</si>
  <si>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</si>
  <si>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</si>
  <si>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</si>
  <si>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</si>
  <si>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</si>
  <si>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</si>
  <si>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</si>
  <si>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</si>
  <si>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</si>
  <si>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</si>
  <si>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</si>
  <si>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</si>
  <si>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</si>
  <si>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</si>
  <si>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</si>
  <si>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</si>
  <si>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</si>
  <si>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</si>
  <si>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</si>
  <si>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</si>
  <si>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</si>
  <si>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</si>
  <si>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</si>
  <si>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</si>
  <si>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</si>
  <si>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</si>
  <si>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</si>
  <si>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</si>
  <si>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</si>
  <si>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</si>
  <si>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</si>
  <si>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</si>
  <si>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</si>
  <si>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</si>
  <si>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</si>
  <si>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</si>
  <si>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</si>
  <si>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</si>
  <si>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</si>
  <si>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</si>
  <si>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</si>
  <si>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</si>
  <si>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</si>
  <si>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</si>
  <si>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</si>
  <si>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</si>
  <si>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</si>
  <si>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</si>
  <si>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</si>
  <si>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</si>
  <si>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</si>
  <si>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</si>
  <si>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</si>
  <si>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</si>
  <si>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</si>
  <si>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</si>
  <si>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</si>
  <si>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</si>
  <si>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</si>
  <si>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</si>
  <si>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</si>
  <si>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</si>
  <si>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</si>
  <si>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</si>
  <si>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</si>
  <si>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</si>
  <si>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</si>
  <si>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</si>
  <si>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</si>
  <si>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</si>
  <si>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</si>
  <si>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</si>
  <si>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</si>
  <si>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</si>
  <si>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</si>
  <si>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</si>
  <si>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</si>
  <si>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</si>
  <si>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</si>
  <si>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</si>
  <si>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</si>
  <si>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</si>
  <si>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</si>
  <si>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</si>
  <si>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</si>
  <si>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</si>
  <si>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</si>
  <si>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</si>
  <si>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</si>
  <si>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</si>
  <si>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</si>
  <si>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</si>
  <si>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</si>
  <si>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</si>
  <si>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</si>
  <si>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</si>
  <si>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</si>
  <si>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</si>
  <si>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</si>
  <si>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</si>
  <si>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</si>
  <si>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</si>
  <si>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</si>
  <si>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</si>
  <si>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</si>
  <si>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</si>
  <si>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</si>
  <si>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</si>
  <si>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</si>
  <si>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</si>
  <si>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</si>
  <si>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</si>
  <si>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</si>
  <si>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</si>
  <si>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</si>
  <si>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</si>
  <si>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</si>
  <si>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</si>
  <si>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</si>
  <si>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</si>
  <si>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</si>
  <si>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</si>
  <si>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</si>
  <si>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</si>
  <si>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</si>
  <si>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</si>
  <si>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</si>
  <si>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</si>
  <si>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</si>
  <si>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</si>
  <si>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</si>
  <si>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</si>
  <si>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</si>
  <si>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</si>
  <si>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</si>
  <si>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</si>
  <si>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</si>
  <si>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</si>
  <si>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</si>
  <si>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</si>
  <si>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</si>
  <si>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</si>
  <si>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</si>
  <si>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</si>
  <si>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</si>
  <si>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</si>
  <si>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</si>
  <si>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</si>
  <si>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</si>
  <si>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</si>
  <si>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</si>
  <si>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</si>
  <si>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</si>
  <si>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</si>
  <si>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</si>
  <si>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</si>
  <si>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</si>
  <si>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</si>
  <si>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</si>
  <si>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</si>
  <si>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</si>
  <si>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</si>
  <si>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</si>
  <si>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</si>
  <si>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</si>
  <si>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</si>
  <si>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</si>
  <si>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</si>
  <si>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</si>
  <si>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</si>
  <si>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</si>
  <si>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</si>
  <si>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</si>
  <si>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</si>
  <si>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</si>
  <si>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</si>
  <si>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</si>
  <si>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</si>
  <si>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</si>
  <si>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</si>
  <si>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</si>
  <si>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</si>
  <si>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</si>
  <si>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</si>
  <si>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</si>
  <si>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</si>
  <si>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</si>
  <si>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</si>
  <si>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</si>
  <si>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</si>
  <si>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</si>
  <si>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</si>
  <si>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</si>
  <si>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</si>
  <si>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</si>
  <si>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</si>
  <si>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</si>
  <si>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</si>
  <si>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</si>
  <si>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</si>
  <si>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</si>
  <si>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</si>
  <si>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</si>
  <si>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</si>
  <si>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</si>
  <si>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</si>
  <si>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</si>
  <si>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</si>
  <si>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</si>
  <si>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</si>
  <si>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</si>
  <si>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</si>
  <si>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</si>
  <si>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</si>
  <si>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</si>
  <si>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</si>
  <si>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</si>
  <si>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</si>
  <si>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</si>
  <si>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</si>
  <si>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</si>
  <si>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</si>
  <si>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</si>
  <si>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</si>
  <si>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</si>
  <si>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</si>
  <si>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</si>
  <si>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</si>
  <si>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</si>
  <si>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</si>
  <si>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</si>
  <si>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</si>
  <si>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</si>
  <si>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</si>
  <si>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</si>
  <si>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</si>
  <si>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</si>
  <si>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</si>
  <si>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</si>
  <si>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</si>
  <si>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</si>
  <si>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</si>
  <si>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</si>
  <si>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</si>
  <si>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</si>
  <si>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</si>
  <si>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</si>
  <si>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</si>
  <si>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</si>
  <si>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</si>
  <si>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</si>
  <si>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</si>
  <si>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</si>
  <si>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</si>
  <si>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</si>
  <si>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</si>
  <si>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</si>
  <si>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</si>
  <si>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</si>
  <si>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</si>
  <si>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</si>
  <si>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</si>
  <si>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</si>
  <si>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</si>
  <si>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</si>
  <si>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</si>
  <si>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</si>
  <si>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</si>
  <si>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</si>
  <si>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</si>
  <si>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</si>
  <si>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</si>
  <si>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</si>
  <si>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</si>
  <si>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</si>
  <si>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</si>
  <si>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</si>
  <si>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</si>
  <si>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</si>
  <si>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</si>
  <si>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</si>
  <si>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</si>
  <si>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</si>
  <si>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</si>
  <si>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</si>
  <si>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</si>
  <si>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</si>
  <si>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</si>
  <si>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</si>
  <si>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</si>
  <si>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</si>
  <si>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</si>
  <si>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</si>
  <si>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</si>
  <si>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</si>
  <si>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</si>
  <si>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</si>
  <si>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</si>
  <si>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</si>
  <si>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</si>
  <si>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</si>
  <si>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</si>
  <si>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</si>
  <si>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</si>
  <si>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</si>
  <si>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</si>
  <si>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</si>
  <si>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</si>
  <si>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</si>
  <si>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</si>
  <si>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</si>
  <si>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</si>
  <si>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</si>
  <si>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</si>
  <si>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</si>
  <si>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</si>
  <si>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</si>
  <si>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</si>
  <si>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</si>
  <si>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</si>
  <si>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</si>
  <si>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</si>
  <si>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</si>
  <si>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</si>
  <si>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</si>
  <si>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</si>
  <si>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</si>
  <si>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</si>
  <si>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</si>
  <si>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</si>
  <si>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</si>
  <si>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</si>
  <si>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</si>
  <si>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</si>
  <si>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</si>
  <si>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</si>
  <si>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</si>
  <si>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</si>
  <si>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</si>
  <si>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</si>
  <si>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</si>
  <si>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</si>
  <si>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</si>
  <si>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</si>
  <si>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</si>
  <si>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</si>
  <si>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</si>
  <si>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</si>
  <si>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</si>
  <si>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</si>
  <si>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</si>
  <si>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</si>
  <si>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</si>
  <si>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</si>
  <si>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</si>
  <si>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</si>
  <si>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</si>
  <si>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</si>
  <si>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</si>
  <si>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</si>
  <si>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</si>
  <si>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</si>
  <si>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</si>
  <si>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</si>
  <si>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</si>
  <si>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</si>
  <si>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</si>
  <si>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</si>
  <si>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</si>
  <si>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</si>
  <si>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</si>
  <si>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</si>
  <si>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</si>
  <si>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</si>
  <si>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</si>
  <si>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</si>
  <si>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</si>
  <si>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</si>
  <si>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</si>
  <si>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</si>
  <si>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</si>
  <si>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</si>
  <si>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</si>
  <si>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</si>
  <si>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</si>
  <si>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</si>
  <si>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</si>
  <si>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</si>
  <si>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</si>
  <si>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</si>
  <si>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</si>
  <si>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</si>
  <si>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</si>
  <si>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</si>
  <si>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</si>
  <si>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</si>
  <si>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</si>
  <si>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</si>
  <si>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</si>
  <si>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</si>
  <si>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</si>
  <si>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</si>
  <si>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</si>
  <si>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</si>
  <si>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</si>
  <si>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</si>
  <si>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</si>
  <si>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</si>
  <si>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</si>
  <si>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</si>
  <si>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</si>
  <si>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</si>
  <si>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</si>
  <si>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</si>
  <si>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</si>
  <si>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</si>
  <si>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</si>
  <si>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</si>
  <si>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</si>
  <si>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</si>
  <si>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</si>
  <si>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</si>
  <si>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</si>
  <si>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</si>
  <si>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</si>
  <si>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</si>
  <si>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</si>
  <si>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</si>
  <si>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</si>
  <si>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</si>
  <si>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</si>
  <si>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</si>
  <si>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</si>
  <si>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</si>
  <si>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</si>
  <si>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</si>
  <si>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</si>
  <si>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</si>
  <si>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</si>
  <si>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</si>
  <si>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</si>
  <si>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</si>
  <si>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</si>
  <si>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</si>
  <si>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</si>
  <si>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</si>
  <si>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</si>
  <si>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</si>
  <si>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</si>
  <si>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</si>
  <si>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</si>
  <si>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</si>
  <si>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</si>
  <si>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</si>
  <si>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</si>
  <si>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</si>
  <si>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</si>
  <si>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</si>
  <si>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</si>
  <si>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</si>
  <si>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</si>
  <si>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</si>
  <si>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</si>
  <si>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</si>
  <si>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</si>
  <si>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</si>
  <si>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</si>
  <si>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</si>
  <si>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</si>
  <si>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</si>
  <si>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</si>
  <si>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</si>
  <si>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</si>
  <si>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</si>
  <si>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</si>
  <si>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</si>
  <si>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</si>
  <si>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</si>
  <si>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</si>
  <si>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</si>
  <si>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</si>
  <si>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</si>
  <si>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</si>
  <si>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</si>
  <si>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</si>
  <si>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</si>
  <si>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</si>
  <si>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</si>
  <si>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</si>
  <si>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</si>
  <si>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</si>
  <si>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</si>
  <si>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</si>
  <si>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</si>
  <si>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</si>
  <si>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</si>
  <si>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</si>
  <si>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</si>
  <si>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</si>
  <si>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</si>
  <si>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</si>
  <si>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</si>
  <si>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</si>
  <si>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</si>
  <si>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</si>
  <si>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</si>
  <si>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</si>
  <si>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</si>
  <si>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</si>
  <si>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</si>
  <si>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</si>
  <si>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</si>
  <si>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</si>
  <si>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</si>
  <si>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</si>
  <si>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</si>
  <si>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</si>
  <si>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</si>
  <si>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</si>
  <si>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</si>
  <si>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</si>
  <si>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</si>
  <si>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</si>
  <si>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</si>
  <si>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</si>
  <si>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</si>
  <si>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</si>
  <si>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</si>
  <si>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</si>
  <si>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</si>
  <si>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</si>
  <si>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</si>
  <si>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</si>
  <si>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</si>
  <si>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</si>
  <si>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</si>
  <si>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</si>
  <si>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</si>
  <si>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</si>
  <si>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</si>
  <si>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</si>
  <si>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</si>
  <si>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</si>
  <si>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</si>
  <si>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</si>
  <si>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</si>
  <si>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</si>
  <si>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</si>
  <si>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</si>
  <si>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</si>
  <si>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</si>
  <si>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</si>
  <si>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</si>
  <si>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</si>
  <si>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</si>
  <si>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</si>
  <si>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</si>
  <si>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</si>
  <si>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</si>
  <si>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</si>
  <si>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</si>
  <si>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</si>
  <si>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</si>
  <si>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</si>
  <si>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</si>
  <si>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</si>
  <si>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</si>
  <si>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</si>
  <si>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</si>
  <si>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</si>
  <si>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</si>
  <si>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</si>
  <si>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</si>
  <si>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</si>
  <si>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</si>
  <si>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</si>
  <si>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</si>
  <si>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</si>
  <si>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</si>
  <si>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</si>
  <si>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</si>
  <si>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</si>
  <si>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</si>
  <si>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</si>
  <si>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</si>
  <si>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</si>
  <si>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</si>
  <si>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</si>
  <si>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</si>
  <si>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</si>
  <si>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</si>
  <si>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</si>
  <si>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</si>
  <si>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</si>
  <si>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</si>
  <si>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</si>
  <si>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</si>
  <si>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</si>
  <si>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</si>
  <si>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</si>
  <si>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</si>
  <si>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</si>
  <si>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</si>
  <si>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</si>
  <si>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</si>
  <si>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</si>
  <si>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</si>
  <si>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</si>
  <si>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</si>
  <si>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</si>
  <si>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</si>
  <si>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</si>
  <si>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</si>
  <si>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</si>
  <si>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</si>
  <si>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</si>
  <si>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</si>
  <si>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</si>
  <si>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</si>
  <si>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</si>
  <si>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</si>
  <si>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</si>
  <si>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</si>
  <si>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</si>
  <si>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</si>
  <si>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</si>
  <si>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</si>
  <si>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</si>
  <si>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</si>
  <si>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</si>
  <si>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</si>
  <si>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</si>
  <si>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</si>
  <si>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</si>
  <si>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</si>
  <si>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</si>
  <si>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</si>
  <si>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</si>
  <si>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</si>
  <si>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</si>
  <si>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</si>
  <si>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</si>
  <si>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</si>
  <si>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</si>
  <si>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</si>
  <si>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</si>
  <si>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</si>
  <si>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</si>
  <si>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</si>
  <si>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</si>
  <si>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</si>
  <si>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</si>
  <si>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</si>
  <si>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</si>
  <si>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</si>
  <si>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</si>
  <si>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</si>
  <si>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</si>
  <si>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</si>
  <si>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</si>
  <si>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</si>
  <si>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</si>
  <si>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</si>
  <si>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</si>
  <si>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</si>
  <si>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</si>
  <si>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</si>
  <si>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</si>
  <si>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</si>
  <si>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</si>
  <si>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</si>
  <si>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</si>
  <si>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</si>
  <si>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</si>
  <si>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</si>
  <si>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</si>
  <si>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</si>
  <si>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</si>
  <si>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</si>
  <si>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</si>
  <si>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</si>
  <si>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</si>
  <si>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</si>
  <si>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</si>
  <si>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</si>
  <si>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</si>
  <si>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</si>
  <si>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</si>
  <si>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</si>
  <si>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</si>
  <si>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</si>
  <si>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</si>
  <si>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</si>
  <si>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</si>
  <si>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</si>
  <si>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</si>
  <si>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</si>
  <si>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</si>
  <si>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</si>
  <si>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</si>
  <si>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</si>
  <si>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</si>
  <si>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</si>
  <si>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</si>
  <si>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</si>
  <si>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</si>
  <si>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</si>
  <si>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</si>
  <si>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</si>
  <si>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</si>
  <si>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</si>
  <si>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</si>
  <si>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</si>
  <si>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</si>
  <si>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</si>
  <si>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</si>
  <si>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</si>
  <si>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</si>
  <si>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</si>
  <si>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</si>
  <si>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</si>
  <si>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</si>
  <si>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</si>
  <si>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</si>
  <si>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</si>
  <si>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</si>
  <si>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</si>
  <si>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</si>
  <si>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</si>
  <si>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</si>
  <si>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</si>
  <si>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</si>
  <si>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</si>
  <si>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</si>
  <si>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</si>
  <si>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</si>
  <si>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</si>
  <si>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</si>
  <si>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</si>
  <si>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</si>
  <si>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</si>
  <si>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</si>
  <si>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</si>
  <si>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</si>
  <si>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</si>
  <si>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</si>
  <si>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</si>
  <si>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</si>
  <si>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</si>
  <si>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</si>
  <si>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</si>
  <si>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</si>
  <si>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</si>
  <si>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</si>
  <si>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</si>
  <si>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</si>
  <si>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</si>
  <si>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</si>
  <si>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</si>
  <si>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</si>
  <si>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</si>
  <si>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</si>
  <si>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</si>
  <si>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</si>
  <si>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</si>
  <si>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</si>
  <si>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</si>
  <si>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</si>
  <si>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</si>
  <si>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</si>
  <si>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</si>
  <si>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</si>
  <si>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</si>
  <si>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</si>
  <si>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</si>
  <si>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</si>
  <si>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</si>
  <si>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</si>
  <si>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</si>
  <si>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</si>
  <si>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</si>
  <si>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</si>
  <si>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</si>
  <si>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</si>
  <si>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</si>
  <si>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</si>
  <si>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</si>
  <si>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</si>
  <si>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</si>
  <si>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</si>
  <si>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</si>
  <si>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</si>
  <si>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</si>
  <si>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</si>
  <si>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</si>
  <si>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</si>
  <si>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</si>
  <si>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</si>
  <si>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</si>
  <si>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</si>
  <si>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</si>
  <si>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</si>
  <si>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</si>
  <si>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</si>
  <si>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</si>
  <si>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</si>
  <si>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</si>
  <si>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</si>
  <si>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</si>
  <si>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</si>
  <si>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</si>
  <si>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</si>
  <si>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</si>
  <si>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</si>
  <si>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</si>
  <si>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</si>
  <si>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</si>
  <si>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</si>
  <si>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</si>
  <si>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</si>
  <si>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</si>
  <si>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</si>
  <si>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</si>
  <si>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</si>
  <si>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</si>
  <si>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</si>
  <si>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</si>
  <si>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</si>
  <si>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</si>
  <si>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</si>
  <si>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</si>
  <si>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</si>
  <si>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</si>
  <si>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</si>
  <si>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</si>
  <si>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</si>
  <si>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</si>
  <si>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</si>
  <si>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</si>
  <si>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</si>
  <si>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</si>
  <si>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</si>
  <si>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</si>
  <si>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</si>
  <si>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</si>
  <si>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</si>
  <si>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</si>
  <si>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</si>
  <si>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</si>
  <si>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</si>
  <si>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</si>
  <si>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</si>
  <si>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</si>
  <si>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</si>
  <si>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</si>
  <si>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</si>
  <si>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</si>
  <si>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</si>
  <si>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</si>
  <si>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</si>
  <si>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</si>
  <si>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</si>
  <si>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</si>
  <si>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</si>
  <si>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</si>
  <si>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</si>
  <si>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</si>
  <si>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</si>
  <si>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</si>
  <si>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</si>
  <si>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</si>
  <si>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</si>
  <si>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</si>
  <si>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</si>
  <si>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</si>
  <si>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</si>
  <si>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</si>
  <si>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</si>
  <si>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</si>
  <si>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</si>
  <si>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</si>
  <si>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</si>
  <si>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</si>
  <si>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</si>
  <si>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</si>
  <si>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</si>
  <si>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</si>
  <si>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</si>
  <si>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</si>
  <si>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</si>
  <si>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</si>
  <si>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</si>
  <si>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</si>
  <si>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</si>
  <si>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</si>
  <si>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</si>
  <si>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</si>
  <si>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</si>
  <si>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</si>
  <si>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</si>
  <si>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</si>
  <si>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</si>
  <si>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</si>
  <si>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</si>
  <si>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</si>
  <si>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</si>
  <si>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</si>
  <si>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</si>
  <si>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</si>
  <si>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</si>
  <si>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</si>
  <si>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</si>
  <si>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</si>
  <si>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</si>
  <si>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</si>
  <si>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</si>
  <si>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</si>
  <si>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</si>
  <si>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</si>
  <si>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</si>
  <si>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</si>
  <si>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</si>
  <si>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</si>
  <si>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</si>
  <si>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</si>
  <si>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</si>
  <si>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</si>
  <si>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</si>
  <si>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</si>
  <si>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</si>
  <si>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</si>
  <si>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</si>
  <si>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</si>
  <si>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</si>
  <si>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</si>
  <si>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</si>
  <si>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</si>
  <si>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</si>
  <si>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</si>
  <si>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</si>
  <si>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</si>
  <si>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</si>
  <si>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</si>
  <si>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</si>
  <si>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</si>
  <si>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</si>
  <si>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</si>
  <si>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</si>
  <si>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</si>
  <si>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</si>
  <si>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</si>
  <si>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</si>
  <si>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</si>
  <si>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</si>
  <si>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</si>
  <si>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</si>
  <si>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</si>
  <si>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</si>
  <si>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</si>
  <si>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</si>
  <si>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</si>
  <si>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</si>
  <si>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</si>
  <si>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</si>
  <si>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</si>
  <si>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</si>
  <si>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</si>
  <si>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</si>
  <si>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</si>
  <si>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</si>
  <si>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</si>
  <si>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</si>
  <si>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</si>
  <si>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</si>
  <si>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</si>
  <si>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</si>
  <si>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</si>
  <si>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</si>
  <si>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</si>
  <si>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</si>
  <si>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</si>
  <si>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</si>
  <si>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</si>
  <si>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</si>
  <si>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</si>
  <si>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</si>
  <si>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</si>
  <si>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</si>
  <si>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</si>
  <si>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</si>
  <si>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</si>
  <si>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</si>
  <si>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</si>
  <si>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</si>
  <si>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</si>
  <si>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</si>
  <si>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</si>
  <si>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</si>
  <si>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</si>
  <si>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</si>
  <si>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</si>
  <si>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</si>
  <si>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</si>
  <si>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</si>
  <si>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</si>
  <si>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</si>
  <si>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</si>
  <si>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</si>
  <si>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</si>
  <si>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</si>
  <si>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</si>
  <si>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</si>
  <si>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</si>
  <si>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</si>
  <si>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</si>
  <si>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</si>
  <si>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</si>
  <si>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</si>
  <si>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</si>
  <si>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</si>
  <si>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</si>
  <si>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</si>
  <si>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</si>
  <si>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</si>
  <si>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</si>
  <si>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</si>
  <si>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</si>
  <si>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</si>
  <si>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</si>
  <si>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</si>
  <si>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</si>
  <si>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</si>
  <si>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</si>
  <si>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</si>
  <si>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</si>
  <si>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</si>
  <si>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</si>
  <si>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</si>
  <si>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</si>
  <si>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</si>
  <si>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</si>
  <si>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</si>
  <si>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</si>
  <si>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</si>
  <si>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</si>
  <si>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</si>
  <si>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</si>
  <si>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</si>
  <si>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</si>
  <si>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</si>
  <si>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</si>
  <si>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</si>
  <si>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</si>
  <si>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</si>
  <si>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</si>
  <si>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</si>
  <si>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</si>
  <si>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</si>
  <si>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</si>
  <si>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</si>
  <si>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</si>
  <si>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</si>
  <si>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</si>
  <si>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</si>
  <si>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</si>
  <si>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</si>
  <si>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</si>
  <si>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</si>
  <si>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</si>
  <si>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</si>
  <si>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</si>
  <si>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</si>
  <si>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</si>
  <si>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</si>
  <si>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</si>
  <si>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</si>
  <si>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</si>
  <si>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</si>
  <si>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</si>
  <si>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</si>
  <si>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</si>
  <si>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</si>
  <si>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</si>
  <si>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</si>
  <si>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</si>
  <si>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</si>
  <si>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</si>
  <si>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</si>
  <si>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</si>
  <si>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</si>
  <si>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</si>
  <si>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</si>
  <si>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</si>
  <si>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</si>
  <si>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</si>
  <si>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</si>
  <si>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</si>
  <si>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</si>
  <si>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</si>
  <si>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</si>
  <si>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</si>
  <si>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</si>
  <si>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</si>
  <si>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</si>
  <si>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</si>
  <si>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</si>
  <si>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</si>
  <si>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</si>
  <si>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</si>
  <si>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</si>
  <si>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</si>
  <si>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</si>
  <si>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</si>
  <si>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</si>
  <si>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</si>
  <si>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</si>
  <si>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</si>
  <si>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</si>
  <si>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</si>
  <si>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</si>
  <si>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</si>
  <si>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</si>
  <si>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</si>
  <si>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</si>
  <si>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</si>
  <si>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</si>
  <si>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</si>
  <si>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</si>
  <si>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</si>
  <si>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</si>
  <si>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</si>
  <si>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</si>
  <si>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</si>
  <si>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</si>
  <si>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</si>
  <si>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</si>
  <si>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</si>
  <si>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</si>
  <si>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</si>
  <si>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</si>
  <si>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</si>
  <si>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</si>
  <si>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</si>
  <si>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</si>
  <si>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</si>
  <si>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</si>
  <si>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</si>
  <si>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</si>
  <si>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</si>
  <si>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</si>
  <si>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</si>
  <si>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</si>
  <si>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</si>
  <si>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</si>
  <si>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</si>
  <si>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</si>
  <si>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</si>
  <si>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</si>
  <si>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</si>
  <si>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</si>
  <si>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</si>
  <si>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</si>
  <si>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</si>
  <si>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</si>
  <si>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</si>
  <si>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</si>
  <si>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</si>
  <si>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</si>
  <si>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</si>
  <si>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</si>
  <si>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</si>
  <si>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</si>
  <si>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</si>
  <si>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</si>
  <si>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</si>
  <si>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</si>
  <si>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</si>
  <si>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</si>
  <si>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</si>
  <si>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</si>
  <si>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</si>
  <si>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</si>
  <si>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</si>
  <si>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</si>
  <si>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</si>
  <si>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</si>
  <si>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</si>
  <si>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</si>
  <si>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</si>
  <si>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</si>
  <si>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</si>
  <si>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</si>
  <si>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</si>
  <si>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</si>
  <si>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</si>
  <si>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</si>
  <si>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</si>
  <si>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</si>
  <si>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</si>
  <si>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</si>
  <si>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</si>
  <si>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</si>
  <si>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</si>
  <si>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</si>
  <si>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</si>
  <si>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</si>
  <si>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</si>
  <si>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</si>
  <si>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</si>
  <si>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</si>
  <si>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</si>
  <si>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</si>
  <si>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</si>
  <si>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</si>
  <si>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</si>
  <si>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</si>
  <si>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</si>
  <si>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</si>
  <si>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</si>
  <si>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</si>
  <si>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</si>
  <si>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</si>
  <si>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</si>
  <si>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</si>
  <si>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</si>
  <si>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</si>
  <si>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</si>
  <si>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</si>
  <si>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</si>
  <si>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</si>
  <si>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</si>
  <si>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</si>
  <si>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</si>
  <si>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</si>
  <si>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</si>
  <si>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</si>
  <si>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</si>
  <si>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</si>
  <si>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</si>
  <si>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</si>
  <si>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</si>
  <si>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</si>
  <si>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</si>
  <si>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</si>
  <si>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</si>
  <si>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</si>
  <si>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</si>
  <si>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</si>
  <si>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</si>
  <si>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</si>
  <si>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</si>
  <si>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</si>
  <si>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</si>
  <si>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</si>
  <si>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</si>
  <si>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</si>
  <si>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</si>
  <si>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</si>
  <si>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</si>
  <si>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</si>
  <si>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</si>
  <si>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</si>
  <si>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</si>
  <si>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</si>
  <si>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</si>
  <si>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</si>
  <si>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</si>
  <si>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</si>
  <si>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</si>
  <si>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</si>
  <si>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</si>
  <si>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</si>
  <si>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</si>
  <si>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</si>
  <si>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</si>
  <si>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</si>
  <si>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</si>
  <si>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</si>
  <si>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</si>
  <si>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</si>
  <si>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</si>
  <si>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</si>
  <si>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</si>
  <si>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</si>
  <si>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</si>
  <si>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</si>
  <si>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</si>
  <si>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</si>
  <si>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</si>
  <si>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</si>
  <si>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</si>
  <si>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</si>
  <si>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</si>
  <si>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</si>
  <si>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</si>
  <si>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</si>
  <si>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</si>
  <si>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</si>
  <si>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</si>
  <si>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</si>
  <si>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</si>
  <si>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</si>
  <si>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</si>
  <si>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</si>
  <si>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</si>
  <si>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</si>
  <si>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</si>
  <si>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</si>
  <si>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</si>
  <si>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</si>
  <si>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</si>
  <si>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</si>
  <si>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</si>
  <si>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</si>
  <si>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</si>
  <si>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</si>
  <si>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</si>
  <si>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</si>
  <si>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</si>
  <si>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</si>
  <si>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</si>
  <si>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</si>
  <si>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</si>
  <si>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</si>
  <si>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</si>
  <si>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</si>
  <si>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</si>
  <si>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</si>
  <si>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</si>
  <si>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</si>
  <si>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</si>
  <si>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</si>
  <si>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</si>
  <si>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</si>
  <si>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</si>
  <si>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</si>
  <si>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</si>
  <si>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</si>
  <si>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</si>
  <si>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</si>
  <si>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</si>
  <si>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</si>
  <si>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</si>
  <si>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</si>
  <si>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</si>
  <si>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</si>
  <si>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</si>
  <si>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</si>
  <si>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</si>
  <si>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</si>
  <si>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</si>
  <si>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</si>
  <si>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</si>
  <si>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</si>
  <si>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</si>
  <si>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</si>
  <si>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</si>
  <si>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</si>
  <si>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</si>
  <si>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</si>
  <si>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</si>
  <si>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</si>
  <si>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</si>
  <si>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</si>
  <si>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</si>
  <si>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</si>
  <si>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</si>
  <si>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</si>
  <si>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</si>
  <si>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</si>
  <si>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</si>
  <si>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</si>
  <si>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</si>
  <si>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</si>
  <si>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</si>
  <si>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</si>
  <si>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</si>
  <si>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</si>
  <si>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</si>
  <si>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</si>
  <si>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</si>
  <si>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</si>
  <si>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</si>
  <si>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</si>
  <si>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</si>
  <si>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</si>
  <si>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</si>
  <si>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</si>
  <si>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</si>
  <si>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</si>
  <si>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</si>
  <si>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</si>
  <si>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</si>
  <si>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</si>
  <si>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</si>
  <si>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</si>
  <si>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</si>
  <si>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</si>
  <si>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</si>
  <si>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</si>
  <si>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</si>
  <si>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</si>
  <si>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</si>
  <si>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</si>
  <si>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</si>
  <si>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</si>
  <si>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</si>
  <si>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</si>
  <si>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</si>
  <si>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</si>
  <si>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</si>
  <si>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</si>
  <si>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</si>
  <si>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</si>
  <si>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</si>
  <si>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</si>
  <si>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</si>
  <si>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</si>
  <si>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</si>
  <si>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</si>
  <si>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</si>
  <si>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</si>
  <si>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</si>
  <si>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</si>
  <si>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</si>
  <si>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</si>
  <si>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</si>
  <si>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</si>
  <si>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</si>
  <si>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</si>
  <si>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</si>
  <si>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</si>
  <si>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</si>
  <si>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</si>
  <si>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</si>
  <si>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</si>
  <si>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</si>
  <si>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</si>
  <si>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</si>
  <si>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</si>
  <si>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</si>
  <si>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</si>
  <si>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</si>
  <si>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</si>
  <si>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</si>
  <si>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</si>
  <si>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</si>
  <si>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</si>
  <si>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</si>
  <si>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</si>
  <si>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</si>
  <si>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</si>
  <si>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</si>
  <si>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</si>
  <si>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</si>
  <si>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</si>
  <si>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</si>
  <si>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</si>
  <si>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</si>
  <si>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</si>
  <si>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</si>
  <si>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</si>
  <si>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</si>
  <si>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</si>
  <si>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</si>
  <si>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</si>
  <si>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</si>
  <si>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</si>
  <si>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</si>
  <si>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</si>
  <si>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</si>
  <si>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</si>
  <si>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</si>
  <si>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</si>
  <si>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</si>
  <si>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</si>
  <si>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</si>
  <si>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</si>
  <si>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</si>
  <si>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</si>
  <si>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</si>
  <si>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</si>
  <si>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</si>
  <si>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</si>
  <si>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</si>
  <si>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</si>
  <si>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</si>
  <si>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</si>
  <si>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</si>
  <si>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</si>
  <si>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</si>
  <si>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</si>
  <si>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</si>
  <si>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</si>
  <si>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</si>
  <si>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</si>
  <si>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</si>
  <si>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</si>
  <si>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</si>
  <si>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</si>
  <si>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</si>
  <si>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</si>
  <si>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</si>
  <si>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</si>
  <si>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</si>
  <si>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</si>
  <si>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</si>
  <si>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</si>
  <si>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</si>
  <si>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</si>
  <si>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</si>
  <si>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</si>
  <si>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</si>
  <si>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</si>
  <si>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</si>
  <si>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</si>
  <si>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</si>
  <si>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</si>
  <si>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</si>
  <si>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</si>
  <si>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</si>
  <si>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</si>
  <si>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</si>
  <si>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</si>
  <si>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</si>
  <si>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</si>
  <si>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</si>
  <si>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</si>
  <si>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</si>
  <si>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</si>
  <si>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</si>
  <si>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</si>
  <si>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</si>
  <si>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</si>
  <si>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</si>
  <si>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</si>
  <si>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</si>
  <si>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</si>
  <si>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</si>
  <si>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</si>
  <si>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</si>
  <si>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</si>
  <si>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</si>
  <si>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</si>
  <si>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</si>
  <si>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</si>
  <si>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</si>
  <si>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</si>
  <si>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</si>
  <si>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</si>
  <si>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</si>
  <si>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</si>
  <si>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</si>
  <si>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</si>
  <si>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</si>
  <si>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</si>
  <si>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</si>
  <si>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</si>
  <si>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</si>
  <si>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</si>
  <si>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</si>
  <si>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</si>
  <si>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</si>
  <si>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</si>
  <si>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</si>
  <si>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</si>
  <si>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</si>
  <si>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</si>
  <si>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</si>
  <si>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</si>
  <si>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</si>
  <si>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</si>
  <si>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</si>
  <si>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</si>
  <si>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</si>
  <si>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</si>
  <si>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</si>
  <si>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</si>
  <si>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</si>
  <si>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</si>
  <si>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</si>
  <si>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</si>
  <si>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</si>
  <si>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</si>
  <si>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</si>
  <si>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</si>
  <si>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</si>
  <si>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</si>
  <si>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</si>
  <si>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</si>
  <si>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</si>
  <si>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</si>
  <si>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</si>
  <si>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</si>
  <si>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</si>
  <si>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</si>
  <si>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</si>
  <si>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</si>
  <si>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</si>
  <si>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</si>
  <si>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</si>
  <si>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</si>
  <si>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</si>
  <si>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</si>
  <si>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</si>
  <si>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</si>
  <si>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</si>
  <si>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</si>
  <si>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</si>
  <si>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</si>
  <si>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</si>
  <si>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</si>
  <si>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</si>
  <si>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</si>
  <si>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</si>
  <si>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</si>
  <si>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</si>
  <si>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</si>
  <si>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</si>
  <si>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</si>
  <si>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</si>
  <si>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</si>
  <si>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</si>
  <si>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</si>
  <si>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</si>
  <si>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</si>
  <si>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</si>
  <si>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</si>
  <si>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</si>
  <si>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</si>
  <si>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</si>
  <si>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</si>
  <si>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</si>
  <si>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</si>
  <si>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</si>
  <si>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</si>
  <si>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</si>
  <si>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</si>
  <si>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</si>
  <si>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</si>
  <si>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</si>
  <si>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</si>
  <si>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</si>
  <si>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</si>
  <si>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</si>
  <si>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</si>
  <si>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</si>
  <si>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</si>
  <si>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</si>
  <si>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</si>
  <si>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</si>
  <si>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</si>
  <si>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</si>
  <si>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</si>
  <si>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</si>
  <si>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</si>
  <si>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</si>
  <si>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</si>
  <si>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</si>
  <si>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</si>
  <si>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</si>
  <si>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</si>
  <si>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</si>
  <si>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</si>
  <si>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</si>
  <si>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</si>
  <si>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</si>
  <si>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</si>
  <si>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</si>
  <si>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</si>
  <si>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</si>
  <si>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</si>
  <si>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</si>
  <si>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</si>
  <si>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</si>
  <si>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</si>
  <si>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</si>
  <si>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</si>
  <si>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</si>
  <si>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</si>
  <si>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</si>
  <si>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</si>
  <si>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</si>
  <si>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</si>
  <si>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</si>
  <si>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</si>
  <si>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</si>
  <si>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</si>
  <si>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</si>
  <si>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</si>
  <si>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</si>
  <si>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</si>
  <si>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</si>
  <si>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</si>
  <si>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</si>
  <si>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</si>
  <si>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</si>
  <si>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</si>
  <si>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</si>
  <si>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</si>
  <si>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</si>
  <si>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</si>
  <si>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</si>
  <si>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</si>
  <si>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</si>
  <si>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</si>
  <si>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</si>
  <si>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</si>
  <si>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</si>
  <si>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</si>
  <si>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</si>
  <si>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</si>
  <si>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</si>
  <si>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</si>
  <si>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</si>
  <si>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</si>
  <si>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</si>
  <si>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</si>
  <si>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</si>
  <si>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</si>
  <si>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</si>
  <si>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</si>
  <si>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</si>
  <si>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</si>
  <si>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</si>
  <si>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</si>
  <si>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</si>
  <si>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</si>
  <si>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</si>
  <si>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</si>
  <si>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</si>
  <si>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</si>
  <si>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</si>
  <si>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</si>
  <si>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</si>
  <si>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</si>
  <si>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</si>
  <si>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</si>
  <si>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</si>
  <si>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</si>
  <si>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</si>
  <si>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</si>
  <si>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</si>
  <si>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</si>
  <si>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</si>
  <si>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</si>
  <si>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</si>
  <si>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</si>
  <si>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</si>
  <si>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</si>
  <si>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</si>
  <si>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</si>
  <si>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</si>
  <si>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</si>
  <si>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</si>
  <si>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</si>
  <si>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</si>
  <si>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</si>
  <si>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</si>
  <si>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</si>
  <si>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</si>
  <si>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</si>
  <si>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</si>
  <si>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</si>
  <si>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</si>
  <si>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</si>
  <si>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</si>
  <si>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</si>
  <si>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</si>
  <si>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</si>
  <si>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</si>
  <si>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</si>
  <si>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</si>
  <si>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</si>
  <si>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</si>
  <si>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</si>
  <si>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</si>
  <si>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</si>
  <si>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</si>
  <si>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</si>
  <si>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</si>
  <si>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</si>
  <si>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</si>
  <si>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</si>
  <si>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</si>
  <si>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</si>
  <si>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</si>
  <si>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</si>
  <si>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</si>
  <si>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</si>
  <si>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</si>
  <si>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</si>
  <si>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</si>
  <si>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</si>
  <si>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</si>
  <si>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</si>
  <si>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</si>
  <si>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</si>
  <si>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</si>
  <si>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</si>
  <si>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</si>
  <si>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</si>
  <si>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</si>
  <si>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</si>
  <si>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</si>
  <si>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</si>
  <si>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</si>
  <si>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</si>
  <si>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</si>
  <si>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</si>
  <si>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</si>
  <si>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</si>
  <si>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</si>
  <si>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</si>
  <si>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</si>
  <si>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</si>
  <si>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</si>
  <si>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</si>
  <si>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</si>
  <si>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</si>
  <si>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</si>
  <si>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</si>
  <si>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</si>
  <si>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</si>
  <si>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</si>
  <si>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</si>
  <si>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</si>
  <si>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</si>
  <si>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</si>
  <si>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</si>
  <si>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</si>
  <si>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</si>
  <si>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</si>
  <si>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</si>
  <si>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</si>
  <si>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</si>
  <si>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</si>
  <si>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</si>
  <si>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</si>
  <si>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</si>
  <si>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</si>
  <si>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</si>
  <si>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</si>
  <si>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</si>
  <si>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</si>
  <si>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</si>
  <si>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</si>
  <si>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</si>
  <si>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</si>
  <si>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</si>
  <si>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</si>
  <si>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</si>
  <si>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</si>
  <si>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</si>
  <si>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</si>
  <si>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</si>
  <si>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</si>
  <si>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</si>
  <si>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</si>
  <si>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</si>
  <si>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</si>
  <si>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</si>
  <si>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</si>
  <si>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</si>
  <si>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</si>
  <si>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</si>
  <si>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</si>
  <si>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</si>
  <si>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</si>
  <si>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</si>
  <si>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</si>
  <si>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</si>
  <si>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</si>
  <si>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</si>
  <si>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</si>
  <si>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</si>
  <si>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</si>
  <si>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</si>
  <si>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</si>
  <si>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</si>
  <si>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</si>
  <si>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</si>
  <si>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</si>
  <si>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</si>
  <si>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</si>
  <si>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</si>
  <si>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</si>
  <si>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</si>
  <si>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</si>
  <si>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</si>
  <si>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</si>
  <si>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</si>
  <si>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</si>
  <si>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</si>
  <si>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</si>
  <si>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</si>
  <si>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</si>
  <si>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</si>
  <si>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</si>
  <si>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</si>
  <si>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</si>
  <si>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</si>
  <si>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</si>
  <si>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</si>
  <si>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</si>
  <si>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</si>
  <si>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</si>
  <si>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</si>
  <si>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</si>
  <si>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</si>
  <si>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</si>
  <si>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</si>
  <si>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</si>
  <si>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</si>
  <si>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</si>
  <si>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</si>
  <si>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</si>
  <si>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</si>
  <si>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</si>
  <si>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</si>
  <si>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</si>
  <si>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</si>
  <si>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</si>
  <si>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</si>
  <si>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</si>
  <si>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</si>
  <si>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</si>
  <si>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</si>
  <si>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</si>
  <si>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</si>
  <si>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</si>
  <si>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</si>
  <si>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</si>
  <si>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</si>
  <si>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</si>
  <si>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</si>
  <si>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</si>
  <si>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</si>
  <si>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</si>
  <si>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</si>
  <si>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</si>
  <si>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</si>
  <si>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</si>
  <si>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</si>
  <si>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</si>
  <si>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</si>
  <si>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</si>
  <si>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</si>
  <si>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</si>
  <si>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</si>
  <si>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</si>
  <si>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</si>
  <si>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</si>
  <si>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</si>
  <si>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</si>
  <si>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</si>
  <si>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</si>
  <si>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</si>
  <si>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</si>
  <si>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</si>
  <si>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</si>
  <si>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</si>
  <si>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</si>
  <si>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</si>
  <si>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</si>
  <si>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</si>
  <si>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</si>
  <si>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</si>
  <si>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</si>
  <si>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</si>
  <si>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</si>
  <si>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</si>
  <si>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</si>
  <si>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</si>
  <si>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</si>
  <si>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</si>
  <si>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</si>
  <si>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</si>
  <si>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</si>
  <si>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</si>
  <si>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</si>
  <si>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</si>
  <si>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</si>
  <si>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</si>
  <si>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</si>
  <si>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</si>
  <si>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</si>
  <si>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</si>
  <si>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</si>
  <si>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</si>
  <si>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</si>
  <si>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</si>
  <si>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</si>
  <si>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</si>
  <si>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</si>
  <si>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</si>
  <si>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</si>
  <si>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</si>
  <si>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</si>
  <si>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</si>
  <si>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</si>
  <si>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</si>
  <si>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</si>
  <si>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</si>
  <si>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</si>
  <si>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</si>
  <si>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</si>
  <si>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</si>
  <si>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</si>
  <si>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</si>
  <si>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</si>
  <si>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</si>
  <si>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</si>
  <si>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</si>
  <si>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</si>
  <si>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</si>
  <si>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</si>
  <si>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</si>
  <si>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</si>
  <si>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</si>
  <si>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</si>
  <si>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</si>
  <si>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</si>
  <si>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</si>
  <si>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</si>
  <si>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</si>
  <si>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</si>
  <si>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</si>
  <si>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</si>
  <si>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</si>
  <si>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</si>
  <si>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</si>
  <si>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</si>
  <si>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</si>
  <si>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</si>
  <si>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</si>
  <si>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</si>
  <si>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</si>
  <si>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</si>
  <si>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</si>
  <si>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</si>
  <si>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</si>
  <si>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</si>
  <si>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</si>
  <si>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</si>
  <si>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</si>
  <si>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</si>
  <si>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</si>
  <si>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</si>
  <si>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</si>
  <si>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</si>
  <si>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</si>
  <si>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</si>
  <si>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</si>
  <si>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</si>
  <si>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</si>
  <si>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</si>
  <si>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</si>
  <si>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</si>
  <si>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</si>
  <si>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</si>
  <si>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</si>
  <si>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</si>
  <si>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</si>
  <si>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</si>
  <si>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</si>
  <si>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</si>
  <si>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</si>
  <si>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</si>
  <si>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</si>
  <si>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</si>
  <si>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</si>
  <si>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</si>
  <si>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</si>
  <si>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</si>
  <si>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</si>
  <si>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</si>
  <si>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</si>
  <si>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</si>
  <si>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</si>
  <si>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</si>
  <si>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</si>
  <si>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</si>
  <si>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</si>
  <si>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</si>
  <si>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</si>
  <si>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</si>
  <si>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</si>
  <si>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</si>
  <si>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</si>
  <si>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</si>
  <si>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</si>
  <si>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</si>
  <si>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</si>
  <si>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</si>
  <si>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</si>
  <si>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</si>
  <si>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</si>
  <si>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</si>
  <si>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</si>
  <si>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</si>
  <si>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</si>
  <si>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</si>
  <si>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</si>
  <si>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</si>
  <si>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</si>
  <si>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</si>
  <si>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</si>
  <si>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</si>
  <si>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</si>
  <si>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</si>
  <si>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</si>
  <si>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</si>
  <si>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</si>
  <si>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</si>
  <si>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</si>
  <si>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</si>
  <si>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</si>
  <si>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</si>
  <si>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</si>
  <si>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</si>
  <si>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</si>
  <si>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</si>
  <si>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</si>
  <si>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</si>
  <si>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</si>
  <si>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</si>
  <si>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</si>
  <si>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</si>
  <si>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</si>
  <si>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</si>
  <si>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</si>
  <si>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</si>
  <si>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</si>
  <si>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</si>
  <si>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</si>
  <si>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</si>
  <si>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</si>
  <si>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</si>
  <si>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</si>
  <si>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</si>
  <si>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</si>
  <si>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</si>
  <si>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</si>
  <si>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</si>
  <si>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</si>
  <si>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</si>
  <si>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</si>
  <si>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</si>
  <si>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</si>
  <si>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</si>
  <si>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</si>
  <si>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</si>
  <si>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</si>
  <si>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</si>
  <si>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</si>
  <si>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</si>
  <si>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</si>
  <si>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</si>
  <si>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</si>
  <si>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</si>
  <si>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</si>
  <si>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</si>
  <si>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</si>
  <si>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</si>
  <si>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</si>
  <si>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</si>
  <si>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</si>
  <si>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</si>
  <si>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</si>
  <si>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</si>
  <si>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</si>
  <si>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</si>
  <si>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</si>
  <si>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</si>
  <si>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</si>
  <si>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</si>
  <si>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</si>
  <si>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</si>
  <si>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</si>
  <si>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</si>
  <si>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</si>
  <si>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</si>
  <si>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</si>
  <si>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</si>
  <si>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</si>
  <si>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</si>
  <si>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</si>
  <si>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</si>
  <si>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</si>
  <si>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</si>
  <si>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</si>
  <si>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</si>
  <si>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</si>
  <si>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</si>
  <si>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</si>
  <si>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</si>
  <si>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</si>
  <si>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</si>
  <si>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</si>
  <si>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</si>
  <si>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</si>
  <si>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</si>
  <si>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</si>
  <si>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</si>
  <si>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</si>
  <si>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</si>
  <si>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</si>
  <si>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</si>
  <si>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</si>
  <si>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</si>
  <si>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</si>
  <si>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</si>
  <si>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</si>
  <si>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</si>
  <si>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</si>
  <si>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</si>
  <si>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</si>
  <si>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</si>
  <si>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</si>
  <si>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</si>
  <si>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</si>
  <si>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</si>
  <si>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</si>
  <si>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</si>
  <si>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</si>
  <si>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</si>
  <si>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</si>
  <si>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</si>
  <si>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</si>
  <si>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</si>
  <si>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</si>
  <si>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</si>
  <si>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</si>
  <si>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</si>
  <si>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</si>
  <si>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</si>
  <si>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</si>
  <si>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</si>
  <si>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</si>
  <si>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</si>
  <si>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</si>
  <si>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</si>
  <si>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</si>
  <si>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</si>
  <si>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</si>
  <si>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</si>
  <si>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</si>
  <si>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</si>
  <si>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</si>
  <si>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</si>
  <si>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</si>
  <si>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</si>
  <si>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</si>
  <si>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</si>
  <si>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</si>
  <si>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</si>
  <si>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</si>
  <si>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</si>
  <si>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</si>
  <si>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</si>
  <si>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</si>
  <si>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</si>
  <si>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</si>
  <si>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</si>
  <si>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</si>
  <si>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</si>
  <si>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</si>
  <si>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</si>
  <si>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</si>
  <si>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</si>
  <si>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</si>
  <si>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</si>
  <si>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</si>
  <si>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</si>
  <si>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</si>
  <si>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</si>
  <si>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</si>
  <si>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</si>
  <si>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</si>
  <si>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</si>
  <si>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</si>
  <si>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</si>
  <si>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</si>
  <si>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</si>
  <si>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</si>
  <si>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</si>
  <si>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</si>
  <si>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</si>
  <si>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</si>
  <si>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</si>
  <si>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</si>
  <si>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</si>
  <si>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</si>
  <si>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</si>
  <si>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</si>
  <si>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</si>
  <si>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</si>
  <si>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</si>
  <si>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</si>
  <si>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</si>
  <si>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</si>
  <si>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</si>
  <si>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</si>
  <si>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</si>
  <si>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</si>
  <si>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</si>
  <si>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</si>
  <si>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</si>
  <si>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</si>
  <si>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</si>
  <si>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</si>
  <si>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</si>
  <si>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</si>
  <si>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</si>
  <si>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</si>
  <si>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</si>
  <si>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</si>
  <si>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</si>
  <si>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</si>
  <si>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</si>
  <si>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</si>
  <si>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</si>
  <si>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</si>
  <si>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</si>
  <si>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</si>
  <si>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</si>
  <si>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</si>
  <si>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</si>
  <si>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</si>
  <si>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</si>
  <si>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</si>
  <si>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</si>
  <si>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</si>
  <si>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</si>
  <si>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</si>
  <si>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</si>
  <si>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</si>
  <si>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</si>
  <si>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</si>
  <si>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</si>
  <si>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</si>
  <si>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</si>
  <si>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</si>
  <si>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</si>
  <si>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</si>
  <si>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</si>
  <si>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</si>
  <si>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</si>
  <si>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</si>
  <si>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</si>
  <si>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</si>
  <si>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</si>
  <si>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</si>
  <si>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</si>
  <si>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</si>
  <si>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</si>
  <si>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</si>
  <si>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</si>
  <si>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</si>
  <si>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</si>
  <si>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</si>
  <si>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</si>
  <si>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</si>
  <si>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</si>
  <si>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</si>
  <si>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</si>
  <si>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</si>
  <si>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</si>
  <si>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</si>
  <si>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</si>
  <si>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</si>
  <si>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</si>
  <si>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</si>
  <si>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</si>
  <si>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</si>
  <si>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</si>
  <si>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</si>
  <si>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</si>
  <si>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</si>
  <si>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</si>
  <si>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</si>
  <si>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</si>
  <si>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</si>
  <si>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</si>
  <si>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</si>
  <si>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</si>
  <si>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</si>
  <si>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</si>
  <si>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</si>
  <si>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</si>
  <si>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</si>
  <si>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</si>
  <si>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</si>
  <si>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</si>
  <si>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</si>
  <si>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</si>
  <si>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</si>
  <si>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</si>
  <si>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</si>
  <si>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</si>
  <si>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</si>
  <si>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</si>
  <si>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</si>
  <si>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</si>
  <si>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</si>
  <si>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</si>
  <si>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</si>
  <si>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</si>
  <si>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</si>
  <si>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</si>
  <si>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</si>
  <si>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</si>
  <si>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</si>
  <si>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</si>
  <si>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</si>
  <si>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</si>
  <si>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</si>
  <si>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</si>
  <si>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</si>
  <si>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</si>
  <si>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</si>
  <si>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</si>
  <si>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</si>
  <si>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</si>
  <si>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</si>
  <si>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</si>
  <si>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</si>
  <si>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</si>
  <si>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</si>
  <si>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</si>
  <si>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</si>
  <si>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</si>
  <si>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</si>
  <si>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</si>
  <si>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</si>
  <si>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</si>
  <si>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</si>
  <si>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</si>
  <si>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</si>
  <si>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</si>
  <si>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</si>
  <si>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</si>
  <si>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</si>
  <si>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</si>
  <si>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</si>
  <si>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</si>
  <si>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</si>
  <si>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</si>
  <si>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</si>
  <si>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</si>
  <si>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</si>
  <si>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</si>
  <si>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</si>
  <si>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</si>
  <si>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</si>
  <si>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</si>
  <si>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</si>
  <si>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</si>
  <si>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</si>
  <si>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</si>
  <si>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</si>
  <si>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</si>
  <si>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</si>
  <si>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</si>
  <si>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</si>
  <si>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</si>
  <si>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</si>
  <si>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</si>
  <si>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</si>
  <si>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</si>
  <si>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</si>
  <si>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</si>
  <si>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</si>
  <si>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</si>
  <si>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</si>
  <si>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</si>
  <si>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</si>
  <si>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</si>
  <si>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</si>
  <si>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</si>
  <si>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</si>
  <si>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</si>
  <si>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</si>
  <si>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</si>
  <si>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</si>
  <si>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</si>
  <si>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</si>
  <si>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</si>
  <si>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</si>
  <si>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</si>
  <si>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</si>
  <si>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</si>
  <si>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</si>
  <si>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</si>
  <si>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</si>
  <si>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</si>
  <si>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</si>
  <si>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</si>
  <si>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</si>
  <si>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</si>
  <si>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</si>
  <si>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</si>
  <si>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</si>
  <si>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</si>
  <si>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</si>
  <si>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</si>
  <si>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</si>
  <si>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</si>
  <si>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</si>
  <si>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</si>
  <si>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</si>
  <si>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</si>
  <si>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</si>
  <si>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</si>
  <si>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</si>
  <si>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</si>
  <si>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</si>
  <si>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</si>
  <si>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</si>
  <si>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</si>
  <si>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</si>
  <si>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</si>
  <si>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</si>
  <si>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</si>
  <si>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</si>
  <si>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</si>
  <si>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</si>
  <si>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</si>
  <si>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</si>
  <si>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</si>
  <si>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</si>
  <si>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</si>
  <si>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</si>
  <si>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</si>
  <si>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</si>
  <si>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</si>
  <si>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</si>
  <si>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</si>
  <si>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</si>
  <si>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</si>
  <si>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</si>
  <si>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</si>
  <si>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</si>
  <si>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</si>
  <si>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</si>
  <si>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</si>
  <si>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</si>
  <si>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</si>
  <si>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</si>
  <si>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</si>
  <si>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</si>
  <si>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</si>
  <si>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</si>
  <si>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</si>
  <si>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</si>
  <si>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</si>
  <si>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</si>
  <si>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</si>
  <si>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</si>
  <si>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</si>
  <si>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</si>
  <si>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</si>
  <si>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</si>
  <si>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</si>
  <si>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</si>
  <si>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</si>
  <si>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</si>
  <si>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</si>
  <si>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</si>
  <si>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</si>
  <si>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</si>
  <si>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</si>
  <si>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</si>
  <si>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</si>
  <si>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</si>
  <si>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</si>
  <si>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</si>
  <si>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</si>
  <si>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</si>
  <si>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</si>
  <si>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</si>
  <si>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</si>
  <si>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</si>
  <si>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</si>
  <si>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</si>
  <si>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</si>
  <si>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</si>
  <si>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</si>
  <si>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</si>
  <si>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</si>
  <si>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</si>
  <si>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</si>
  <si>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</si>
  <si>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</si>
  <si>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</si>
  <si>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</si>
  <si>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</si>
  <si>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</si>
  <si>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</si>
  <si>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</si>
  <si>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</si>
  <si>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</si>
  <si>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</si>
  <si>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</si>
  <si>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</si>
  <si>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</si>
  <si>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</si>
  <si>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</si>
  <si>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</si>
  <si>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</si>
  <si>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</si>
  <si>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</si>
  <si>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</si>
  <si>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</si>
  <si>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</si>
  <si>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</si>
  <si>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</si>
  <si>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</si>
  <si>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</si>
  <si>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</si>
  <si>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</si>
  <si>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</si>
  <si>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</si>
  <si>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</si>
  <si>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</si>
  <si>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</si>
  <si>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</si>
  <si>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</si>
  <si>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</si>
  <si>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</si>
  <si>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</si>
  <si>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</si>
  <si>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</si>
  <si>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</si>
  <si>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</si>
  <si>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</si>
  <si>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</si>
  <si>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</si>
  <si>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</si>
  <si>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</si>
  <si>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</si>
  <si>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</si>
  <si>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</si>
  <si>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</si>
  <si>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</si>
  <si>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</si>
  <si>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</si>
  <si>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</si>
  <si>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</si>
  <si>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</si>
  <si>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</si>
  <si>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</si>
  <si>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</si>
  <si>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</si>
  <si>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</si>
  <si>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</si>
  <si>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</si>
  <si>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</si>
  <si>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</si>
  <si>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</si>
  <si>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</si>
  <si>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</si>
  <si>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</si>
  <si>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</si>
  <si>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</si>
  <si>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</si>
  <si>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</si>
  <si>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</si>
  <si>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</si>
  <si>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</si>
  <si>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</si>
  <si>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</si>
  <si>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</si>
  <si>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</si>
  <si>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</si>
  <si>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</si>
  <si>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</si>
  <si>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</si>
  <si>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</si>
  <si>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</si>
  <si>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</si>
  <si>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</si>
  <si>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</si>
  <si>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</si>
  <si>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</si>
  <si>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</si>
  <si>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</si>
  <si>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</si>
  <si>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</si>
  <si>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</si>
  <si>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</si>
  <si>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</si>
  <si>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</si>
  <si>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</si>
  <si>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</si>
  <si>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</si>
  <si>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</si>
  <si>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</si>
  <si>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</si>
  <si>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</si>
  <si>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</si>
  <si>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</si>
  <si>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</si>
  <si>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</si>
  <si>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</si>
  <si>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</si>
  <si>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</si>
  <si>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</si>
  <si>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</si>
  <si>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</si>
  <si>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</si>
  <si>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</si>
  <si>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</si>
  <si>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</si>
  <si>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</si>
  <si>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</si>
  <si>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</si>
  <si>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</si>
  <si>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</si>
  <si>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</si>
  <si>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</si>
  <si>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</si>
  <si>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</si>
  <si>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</si>
  <si>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</si>
  <si>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</si>
  <si>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</si>
  <si>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</si>
  <si>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</si>
  <si>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</si>
  <si>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</si>
  <si>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</si>
  <si>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</si>
  <si>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</si>
  <si>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</si>
  <si>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</si>
  <si>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</si>
  <si>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</si>
  <si>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</si>
  <si>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</si>
  <si>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</si>
  <si>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</si>
  <si>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</si>
  <si>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</si>
  <si>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</si>
  <si>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</si>
  <si>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</si>
  <si>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</si>
  <si>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</si>
  <si>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</si>
  <si>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</si>
  <si>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</si>
  <si>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</si>
  <si>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</si>
  <si>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</si>
  <si>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</si>
  <si>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</si>
  <si>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</si>
  <si>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</si>
  <si>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</si>
  <si>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</si>
  <si>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</si>
  <si>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</si>
  <si>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</si>
  <si>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</si>
  <si>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</si>
  <si>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</si>
  <si>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</si>
  <si>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</si>
  <si>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</si>
  <si>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</si>
  <si>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</si>
  <si>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</si>
  <si>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</si>
  <si>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</si>
  <si>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</si>
  <si>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</si>
  <si>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</si>
  <si>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</si>
  <si>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</si>
  <si>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</si>
  <si>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</si>
  <si>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</si>
  <si>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</si>
  <si>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</si>
  <si>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</si>
  <si>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</si>
  <si>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</si>
  <si>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</si>
  <si>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</si>
  <si>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</si>
  <si>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</si>
  <si>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</si>
  <si>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</si>
  <si>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</si>
  <si>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</si>
  <si>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</si>
  <si>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</si>
  <si>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</si>
  <si>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</si>
  <si>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</si>
  <si>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</si>
  <si>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</si>
  <si>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</si>
  <si>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</si>
  <si>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</si>
  <si>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</si>
  <si>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</si>
  <si>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</si>
  <si>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</si>
  <si>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</si>
  <si>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</si>
  <si>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</si>
  <si>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</si>
  <si>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</si>
  <si>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</si>
  <si>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</si>
  <si>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</si>
  <si>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</si>
  <si>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</si>
  <si>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</si>
  <si>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</si>
  <si>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</si>
  <si>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</si>
  <si>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</si>
  <si>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</si>
  <si>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</si>
  <si>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</si>
  <si>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</si>
  <si>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</si>
  <si>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</si>
  <si>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</si>
  <si>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</si>
  <si>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</si>
  <si>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</si>
  <si>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</si>
  <si>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</si>
  <si>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</si>
  <si>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</si>
  <si>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</si>
  <si>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</si>
  <si>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</si>
  <si>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</si>
  <si>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</si>
  <si>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</si>
  <si>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</si>
  <si>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</si>
  <si>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</si>
  <si>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</si>
  <si>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</si>
  <si>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</si>
  <si>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</si>
  <si>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</si>
  <si>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</si>
  <si>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</si>
  <si>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</si>
  <si>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</si>
  <si>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</si>
  <si>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</si>
  <si>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</si>
  <si>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</si>
  <si>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</si>
  <si>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</si>
  <si>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</si>
  <si>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</si>
  <si>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</si>
  <si>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</si>
  <si>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</si>
  <si>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</si>
  <si>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</si>
  <si>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</si>
  <si>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</si>
  <si>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</si>
  <si>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</si>
  <si>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</si>
  <si>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</si>
  <si>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</si>
  <si>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</si>
  <si>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</si>
  <si>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</si>
  <si>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</si>
  <si>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</si>
  <si>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</si>
  <si>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</si>
  <si>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</si>
  <si>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</si>
  <si>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</si>
  <si>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</si>
  <si>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</si>
  <si>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</si>
  <si>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</si>
  <si>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</si>
  <si>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</si>
  <si>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</si>
  <si>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</si>
  <si>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</si>
  <si>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</si>
  <si>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</si>
  <si>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</si>
  <si>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</si>
  <si>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</si>
  <si>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</si>
  <si>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</si>
  <si>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</si>
  <si>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</si>
  <si>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</si>
  <si>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</si>
  <si>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</si>
  <si>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</si>
  <si>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</si>
  <si>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</si>
  <si>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</si>
  <si>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</si>
  <si>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</si>
  <si>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</si>
  <si>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</si>
  <si>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</si>
  <si>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</si>
  <si>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</si>
  <si>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</si>
  <si>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</si>
  <si>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</si>
  <si>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</si>
  <si>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</si>
  <si>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</si>
  <si>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</si>
  <si>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</si>
  <si>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</si>
  <si>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</si>
  <si>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</si>
  <si>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</si>
  <si>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</si>
  <si>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</si>
  <si>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</si>
  <si>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</si>
  <si>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</si>
  <si>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</si>
  <si>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</si>
  <si>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</si>
  <si>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</si>
  <si>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</si>
  <si>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</si>
  <si>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</si>
  <si>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</si>
  <si>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</si>
  <si>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</si>
  <si>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</si>
  <si>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</si>
  <si>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</si>
  <si>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</si>
  <si>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</si>
  <si>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</si>
  <si>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</si>
  <si>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</si>
  <si>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</si>
  <si>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</si>
  <si>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</si>
  <si>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</si>
  <si>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</si>
  <si>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</si>
  <si>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</si>
  <si>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</si>
  <si>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</si>
  <si>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</si>
  <si>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</si>
  <si>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</si>
  <si>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</si>
  <si>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</si>
  <si>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</si>
  <si>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</si>
  <si>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</si>
  <si>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</si>
  <si>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</si>
  <si>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</si>
  <si>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</si>
  <si>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</si>
  <si>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</si>
  <si>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</si>
  <si>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</si>
  <si>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</si>
  <si>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</si>
  <si>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</si>
  <si>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</si>
  <si>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</si>
  <si>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</si>
  <si>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</si>
  <si>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</si>
  <si>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</si>
  <si>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</si>
  <si>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</si>
  <si>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</si>
  <si>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</si>
  <si>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</si>
  <si>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</si>
  <si>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</si>
  <si>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</si>
  <si>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</si>
  <si>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</si>
  <si>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</si>
  <si>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</si>
  <si>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</si>
  <si>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</si>
  <si>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</si>
  <si>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</si>
  <si>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</si>
  <si>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</si>
  <si>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</si>
  <si>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</si>
  <si>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</si>
  <si>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</si>
  <si>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</si>
  <si>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</si>
  <si>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</si>
  <si>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</si>
  <si>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</si>
  <si>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</si>
  <si>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</si>
  <si>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</si>
  <si>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</si>
  <si>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</si>
  <si>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</si>
  <si>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</si>
  <si>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</si>
  <si>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</si>
  <si>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</si>
  <si>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</si>
  <si>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</si>
  <si>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</si>
  <si>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</si>
  <si>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</si>
  <si>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</si>
  <si>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</si>
  <si>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</si>
  <si>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</si>
  <si>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</si>
  <si>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</si>
  <si>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</si>
  <si>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</si>
  <si>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</si>
  <si>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</si>
  <si>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</si>
  <si>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</si>
  <si>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</si>
  <si>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</si>
  <si>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</si>
  <si>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</si>
  <si>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</si>
  <si>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</si>
  <si>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</si>
  <si>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</si>
  <si>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</si>
  <si>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</si>
  <si>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</si>
  <si>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</si>
  <si>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</si>
  <si>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</si>
  <si>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</si>
  <si>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</si>
  <si>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</si>
  <si>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</si>
  <si>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</si>
  <si>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</si>
  <si>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</si>
  <si>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</si>
  <si>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</si>
  <si>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</si>
  <si>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</si>
  <si>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</si>
  <si>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</si>
  <si>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</si>
  <si>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</si>
  <si>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</si>
  <si>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</si>
  <si>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</si>
  <si>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</si>
  <si>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</si>
  <si>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</si>
  <si>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</si>
  <si>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</si>
  <si>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</si>
  <si>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</si>
  <si>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</si>
  <si>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</si>
  <si>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</si>
  <si>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</si>
  <si>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</si>
  <si>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</si>
  <si>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</si>
  <si>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</si>
  <si>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</si>
  <si>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</si>
  <si>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</si>
  <si>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</si>
  <si>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</si>
  <si>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</si>
  <si>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</si>
  <si>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</si>
  <si>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</si>
  <si>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</si>
  <si>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</si>
  <si>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</si>
  <si>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</si>
  <si>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</si>
  <si>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</si>
  <si>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</si>
  <si>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</si>
  <si>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</si>
  <si>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</si>
  <si>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</si>
  <si>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</si>
  <si>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</si>
  <si>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</si>
  <si>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</si>
  <si>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</si>
  <si>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</si>
  <si>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</si>
  <si>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</si>
  <si>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</si>
  <si>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</si>
  <si>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</si>
  <si>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</si>
  <si>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</si>
  <si>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</si>
  <si>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</si>
  <si>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</si>
  <si>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</si>
  <si>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</si>
  <si>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</si>
  <si>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</si>
  <si>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</si>
  <si>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</si>
  <si>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</si>
  <si>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</si>
  <si>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</si>
  <si>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</si>
  <si>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</si>
  <si>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</si>
  <si>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</si>
  <si>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</si>
  <si>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</si>
  <si>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</si>
  <si>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</si>
  <si>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</si>
  <si>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</si>
  <si>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</si>
  <si>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</si>
  <si>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</si>
  <si>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</si>
  <si>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</si>
  <si>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</si>
  <si>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</si>
  <si>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</si>
  <si>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</si>
  <si>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</si>
  <si>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</si>
  <si>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</si>
  <si>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</si>
  <si>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</si>
  <si>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</si>
  <si>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</si>
  <si>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</si>
  <si>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</si>
  <si>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</si>
  <si>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</si>
  <si>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</si>
  <si>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</si>
  <si>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</si>
  <si>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</si>
  <si>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</si>
  <si>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</si>
  <si>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</si>
  <si>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</si>
  <si>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</si>
  <si>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</si>
  <si>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</si>
  <si>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</si>
  <si>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</si>
  <si>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</si>
  <si>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</si>
  <si>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</si>
  <si>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</si>
  <si>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</si>
  <si>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</si>
  <si>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</si>
  <si>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</si>
  <si>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</si>
  <si>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</si>
  <si>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</si>
  <si>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</si>
  <si>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</si>
  <si>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</si>
  <si>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</si>
  <si>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</si>
  <si>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</si>
  <si>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</si>
  <si>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</si>
  <si>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</si>
  <si>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</si>
  <si>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</si>
  <si>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</si>
  <si>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</si>
  <si>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</si>
  <si>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</si>
  <si>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</si>
  <si>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</si>
  <si>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</si>
  <si>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</si>
  <si>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</si>
  <si>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</si>
  <si>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</si>
  <si>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</si>
  <si>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</si>
  <si>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</si>
  <si>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</si>
  <si>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</si>
  <si>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</si>
  <si>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</si>
  <si>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</si>
  <si>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</si>
  <si>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</si>
  <si>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</si>
  <si>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</si>
  <si>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</si>
  <si>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</si>
  <si>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</si>
  <si>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</si>
  <si>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</si>
  <si>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</si>
  <si>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</si>
  <si>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</si>
  <si>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</si>
  <si>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</si>
  <si>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</si>
  <si>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</si>
  <si>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</si>
  <si>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</si>
  <si>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</si>
  <si>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</si>
  <si>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</si>
  <si>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</si>
  <si>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</si>
  <si>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</si>
  <si>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</si>
  <si>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</si>
  <si>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</si>
  <si>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</si>
  <si>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</si>
  <si>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</si>
  <si>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</si>
  <si>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</si>
  <si>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</si>
  <si>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</si>
  <si>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</si>
  <si>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</si>
  <si>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</si>
  <si>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</si>
  <si>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</si>
  <si>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</si>
  <si>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</si>
  <si>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</si>
  <si>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</si>
  <si>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</si>
  <si>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</si>
  <si>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</si>
  <si>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</si>
  <si>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</si>
  <si>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</si>
  <si>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</si>
  <si>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</si>
  <si>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</si>
  <si>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</si>
  <si>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</si>
  <si>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</si>
  <si>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</si>
  <si>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</si>
  <si>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</si>
  <si>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</si>
  <si>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</si>
  <si>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</si>
  <si>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</si>
  <si>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</si>
  <si>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</si>
  <si>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</si>
  <si>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</si>
  <si>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</si>
  <si>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</si>
  <si>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</si>
  <si>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</si>
  <si>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</si>
  <si>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</si>
  <si>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</si>
  <si>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</si>
  <si>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</si>
  <si>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</si>
  <si>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</si>
  <si>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</si>
  <si>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</si>
  <si>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</si>
  <si>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</si>
  <si>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</si>
  <si>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</si>
  <si>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</si>
  <si>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</si>
  <si>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</si>
  <si>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</si>
  <si>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</si>
  <si>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</si>
  <si>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</si>
  <si>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</si>
  <si>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</si>
  <si>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</si>
  <si>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</si>
  <si>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</si>
  <si>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</si>
  <si>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</si>
  <si>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</si>
  <si>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</si>
  <si>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</si>
  <si>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</si>
  <si>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</si>
  <si>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</si>
  <si>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</si>
  <si>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</si>
  <si>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</si>
  <si>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</si>
  <si>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</si>
  <si>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</si>
  <si>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</si>
  <si>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</si>
  <si>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</si>
  <si>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</si>
  <si>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</si>
  <si>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</si>
  <si>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</si>
  <si>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</si>
  <si>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</si>
  <si>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</si>
  <si>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</si>
  <si>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</si>
  <si>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</si>
  <si>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</si>
  <si>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</si>
  <si>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</si>
  <si>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</si>
  <si>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</si>
  <si>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</si>
  <si>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</si>
  <si>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</si>
  <si>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</si>
  <si>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</si>
  <si>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</si>
  <si>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</si>
  <si>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</si>
  <si>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</si>
  <si>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</si>
  <si>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</si>
  <si>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</si>
  <si>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</si>
  <si>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</si>
  <si>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</si>
  <si>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</si>
  <si>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</si>
  <si>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</si>
  <si>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</si>
  <si>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</si>
  <si>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</si>
  <si>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</si>
  <si>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</si>
  <si>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</si>
  <si>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</si>
  <si>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</si>
  <si>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</si>
  <si>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</si>
  <si>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</si>
  <si>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</si>
  <si>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</si>
  <si>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</si>
  <si>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</si>
  <si>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</si>
  <si>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</si>
  <si>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</si>
  <si>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</si>
  <si>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</si>
  <si>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</si>
  <si>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</si>
  <si>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</si>
  <si>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</si>
  <si>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</si>
  <si>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</si>
  <si>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</si>
  <si>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</si>
  <si>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</si>
  <si>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</si>
  <si>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</si>
  <si>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</si>
  <si>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</si>
  <si>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</si>
  <si>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</si>
  <si>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</si>
  <si>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</si>
  <si>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</si>
  <si>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</si>
  <si>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</si>
  <si>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</si>
  <si>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</si>
  <si>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</si>
  <si>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</si>
  <si>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</si>
  <si>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</si>
  <si>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</si>
  <si>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</si>
  <si>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</si>
  <si>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</si>
  <si>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</si>
  <si>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</si>
  <si>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</si>
  <si>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</si>
  <si>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</si>
  <si>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</si>
  <si>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</si>
  <si>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</si>
  <si>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</si>
  <si>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</si>
  <si>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</si>
  <si>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</si>
  <si>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</si>
  <si>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</si>
  <si>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</si>
  <si>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</si>
  <si>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</si>
  <si>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</si>
  <si>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</si>
  <si>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</si>
  <si>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</si>
  <si>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</si>
  <si>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</si>
  <si>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</si>
  <si>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</si>
  <si>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</si>
  <si>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</si>
  <si>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</si>
  <si>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</si>
  <si>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</si>
  <si>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</si>
  <si>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</si>
  <si>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</si>
  <si>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</si>
  <si>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</si>
  <si>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</si>
  <si>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</si>
  <si>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</si>
  <si>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</si>
  <si>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</si>
  <si>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</si>
  <si>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</si>
  <si>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</si>
  <si>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</si>
  <si>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</si>
  <si>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</si>
  <si>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</si>
  <si>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</si>
  <si>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</si>
  <si>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</si>
  <si>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</si>
  <si>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</si>
  <si>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</si>
  <si>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</si>
  <si>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</si>
  <si>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</si>
  <si>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</si>
  <si>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</si>
  <si>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</si>
  <si>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</si>
  <si>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</si>
  <si>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</si>
  <si>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</si>
  <si>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</si>
  <si>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</si>
  <si>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</si>
  <si>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</si>
  <si>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</si>
  <si>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</si>
  <si>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</si>
  <si>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</si>
  <si>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</si>
  <si>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</si>
  <si>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</si>
  <si>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</si>
  <si>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</si>
  <si>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</si>
  <si>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</si>
  <si>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</si>
  <si>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</si>
  <si>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</si>
  <si>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</si>
  <si>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</si>
  <si>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</si>
  <si>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</si>
  <si>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</si>
  <si>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</si>
  <si>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</si>
  <si>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</si>
  <si>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</si>
  <si>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</si>
  <si>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</si>
  <si>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</si>
  <si>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</si>
  <si>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</si>
  <si>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</si>
  <si>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</si>
  <si>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</si>
  <si>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</si>
  <si>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</si>
  <si>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</si>
  <si>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</si>
  <si>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</si>
  <si>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</si>
  <si>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</si>
  <si>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</si>
  <si>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</si>
  <si>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</si>
  <si>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</si>
  <si>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</si>
  <si>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</si>
  <si>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</si>
  <si>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</si>
  <si>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</si>
  <si>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</si>
  <si>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</si>
  <si>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</si>
  <si>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</si>
  <si>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</si>
  <si>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</si>
  <si>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</si>
  <si>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</si>
  <si>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</si>
  <si>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</si>
  <si>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</si>
  <si>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</si>
  <si>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</si>
  <si>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</si>
  <si>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</si>
  <si>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</si>
  <si>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</si>
  <si>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</si>
  <si>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</si>
  <si>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</si>
  <si>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</si>
  <si>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</si>
  <si>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</si>
  <si>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</si>
  <si>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</si>
  <si>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</si>
  <si>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</si>
  <si>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</si>
  <si>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</si>
  <si>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</si>
  <si>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</si>
  <si>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</si>
  <si>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</si>
  <si>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</si>
  <si>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</si>
  <si>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</si>
  <si>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</si>
  <si>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</si>
  <si>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</si>
  <si>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</si>
  <si>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</si>
  <si>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</si>
  <si>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</si>
  <si>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</si>
  <si>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</si>
  <si>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</si>
  <si>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</si>
  <si>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</si>
  <si>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</si>
  <si>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</si>
  <si>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</si>
  <si>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</si>
  <si>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</si>
  <si>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</si>
  <si>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</si>
  <si>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</si>
  <si>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</si>
  <si>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</si>
  <si>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</si>
  <si>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</si>
  <si>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</si>
  <si>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</si>
  <si>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</si>
  <si>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</si>
  <si>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</si>
  <si>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</si>
  <si>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</si>
  <si>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</si>
  <si>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</si>
  <si>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</si>
  <si>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</si>
  <si>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</si>
  <si>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</si>
  <si>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</si>
  <si>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</si>
  <si>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</si>
  <si>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</si>
  <si>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</si>
  <si>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</si>
  <si>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</si>
  <si>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</si>
  <si>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</si>
  <si>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</si>
  <si>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</si>
  <si>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</si>
  <si>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</si>
  <si>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</si>
  <si>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</si>
  <si>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</si>
  <si>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</si>
  <si>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</si>
  <si>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</si>
  <si>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</si>
  <si>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</si>
  <si>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</si>
  <si>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</si>
  <si>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</si>
  <si>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</si>
  <si>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</si>
  <si>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</si>
  <si>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</si>
  <si>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</si>
  <si>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</si>
  <si>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</si>
  <si>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</si>
  <si>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</si>
  <si>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</si>
  <si>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</si>
  <si>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</si>
  <si>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</si>
  <si>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</si>
  <si>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</si>
  <si>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</si>
  <si>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</si>
  <si>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</si>
  <si>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</si>
  <si>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</si>
  <si>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</si>
  <si>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</si>
  <si>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</si>
  <si>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</si>
  <si>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</si>
  <si>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</si>
  <si>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</si>
  <si>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</si>
  <si>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</si>
  <si>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</si>
  <si>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</si>
  <si>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</si>
  <si>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</si>
  <si>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</si>
  <si>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</si>
  <si>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</si>
  <si>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</si>
  <si>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</si>
  <si>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</si>
  <si>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</si>
  <si>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</si>
  <si>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</si>
  <si>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</si>
  <si>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</si>
  <si>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</si>
  <si>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</si>
  <si>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</si>
  <si>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</si>
  <si>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</si>
  <si>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</si>
  <si>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</si>
  <si>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</si>
  <si>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</si>
  <si>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</si>
  <si>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</si>
  <si>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</si>
  <si>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</si>
  <si>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</si>
  <si>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</si>
  <si>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</si>
  <si>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</si>
  <si>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</si>
  <si>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</si>
  <si>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</si>
  <si>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</si>
  <si>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</si>
  <si>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</si>
  <si>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</si>
  <si>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</si>
  <si>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</si>
  <si>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</si>
  <si>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</si>
  <si>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</si>
  <si>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</si>
  <si>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</si>
  <si>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</si>
  <si>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</si>
  <si>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</si>
  <si>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</si>
  <si>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</si>
  <si>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</si>
  <si>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</si>
  <si>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</si>
  <si>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</si>
  <si>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</si>
  <si>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</si>
  <si>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</si>
  <si>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</si>
  <si>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</si>
  <si>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</si>
  <si>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</si>
  <si>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</si>
  <si>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</si>
  <si>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</si>
  <si>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</si>
  <si>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</si>
  <si>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</si>
  <si>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</si>
  <si>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</si>
  <si>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</si>
  <si>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</si>
  <si>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</si>
  <si>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</si>
  <si>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</si>
  <si>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</si>
  <si>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</si>
  <si>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</si>
  <si>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</si>
  <si>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</si>
  <si>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</si>
  <si>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</si>
  <si>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</si>
  <si>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</si>
  <si>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</si>
  <si>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</si>
  <si>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</si>
  <si>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</si>
  <si>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</si>
  <si>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</si>
  <si>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</si>
  <si>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</si>
  <si>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</si>
  <si>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</si>
  <si>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</si>
  <si>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</si>
  <si>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</si>
  <si>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</si>
  <si>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</si>
  <si>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</si>
  <si>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</si>
  <si>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</si>
  <si>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</si>
  <si>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</si>
  <si>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</si>
  <si>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</si>
  <si>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</si>
  <si>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</si>
  <si>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</si>
  <si>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</si>
  <si>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</si>
  <si>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</si>
  <si>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</si>
  <si>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</si>
  <si>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</si>
  <si>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</si>
  <si>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</si>
  <si>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</si>
  <si>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</si>
  <si>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</si>
  <si>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</si>
  <si>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</si>
  <si>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</si>
  <si>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</si>
  <si>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</si>
  <si>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</si>
  <si>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</si>
  <si>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</si>
  <si>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</si>
  <si>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</si>
  <si>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</si>
  <si>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</si>
  <si>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</si>
  <si>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</si>
  <si>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</si>
  <si>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</si>
  <si>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</si>
  <si>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</si>
  <si>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</si>
  <si>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</si>
  <si>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</si>
  <si>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</si>
  <si>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</si>
  <si>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</si>
  <si>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</si>
  <si>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</si>
  <si>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</si>
  <si>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</si>
  <si>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</si>
  <si>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</si>
  <si>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</si>
  <si>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</si>
  <si>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</si>
  <si>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</si>
  <si>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</si>
  <si>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</si>
  <si>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</si>
  <si>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</si>
  <si>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</si>
  <si>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</si>
  <si>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</si>
  <si>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</si>
  <si>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</si>
  <si>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</si>
  <si>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</si>
  <si>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</si>
  <si>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</si>
  <si>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</si>
  <si>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</si>
  <si>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</si>
  <si>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</si>
  <si>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</si>
  <si>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</si>
  <si>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</si>
  <si>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</si>
  <si>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</si>
  <si>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</si>
  <si>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</si>
  <si>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</si>
  <si>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</si>
  <si>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</si>
  <si>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</si>
  <si>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</si>
  <si>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</si>
  <si>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</si>
  <si>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</si>
  <si>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</si>
  <si>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</si>
  <si>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</si>
  <si>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</si>
  <si>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</si>
  <si>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</si>
  <si>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</si>
  <si>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</si>
  <si>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</si>
  <si>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</si>
  <si>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</si>
  <si>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</si>
  <si>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</si>
  <si>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</si>
  <si>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</si>
  <si>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</si>
  <si>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</si>
  <si>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</si>
  <si>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</si>
  <si>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</si>
  <si>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</si>
  <si>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</si>
  <si>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</si>
  <si>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</si>
  <si>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</si>
  <si>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</si>
  <si>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</si>
  <si>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</si>
  <si>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</si>
  <si>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</si>
  <si>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</si>
  <si>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</si>
  <si>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</si>
  <si>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</si>
  <si>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</si>
  <si>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</si>
  <si>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</si>
  <si>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</si>
  <si>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</si>
  <si>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</si>
  <si>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</si>
  <si>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</si>
  <si>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</si>
  <si>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</si>
  <si>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</si>
  <si>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</si>
  <si>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</si>
  <si>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</si>
  <si>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</si>
  <si>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</si>
  <si>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</si>
  <si>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</si>
  <si>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</si>
  <si>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</si>
  <si>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</si>
  <si>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</si>
  <si>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</si>
  <si>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</si>
  <si>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</si>
  <si>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</si>
  <si>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</si>
  <si>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</si>
  <si>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</si>
  <si>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</si>
  <si>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</si>
  <si>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</si>
  <si>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</si>
  <si>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</si>
  <si>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</si>
  <si>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</si>
  <si>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</si>
  <si>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</si>
  <si>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</si>
  <si>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</si>
  <si>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</si>
  <si>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</si>
  <si>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</si>
  <si>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</si>
  <si>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</si>
  <si>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</si>
  <si>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</si>
  <si>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</si>
  <si>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</si>
  <si>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</si>
  <si>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</si>
  <si>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</si>
  <si>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</si>
  <si>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</si>
  <si>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</si>
  <si>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</si>
  <si>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</si>
  <si>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</si>
  <si>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</si>
  <si>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</si>
  <si>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</si>
  <si>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</si>
  <si>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</si>
  <si>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</si>
  <si>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</si>
  <si>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</si>
  <si>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</si>
  <si>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</si>
  <si>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</si>
  <si>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</si>
  <si>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</si>
  <si>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</si>
  <si>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</si>
  <si>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</si>
  <si>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</si>
  <si>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</si>
  <si>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</si>
  <si>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</si>
  <si>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</si>
  <si>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</si>
  <si>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</si>
  <si>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</si>
  <si>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</si>
  <si>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</si>
  <si>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</si>
  <si>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</si>
  <si>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</si>
  <si>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</si>
  <si>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</si>
  <si>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</si>
  <si>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</si>
  <si>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</si>
  <si>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</si>
  <si>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</si>
  <si>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</si>
  <si>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</si>
  <si>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</si>
  <si>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</si>
  <si>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</si>
  <si>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</si>
  <si>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</si>
  <si>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</si>
  <si>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</si>
  <si>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</si>
  <si>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</si>
  <si>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</si>
  <si>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</si>
  <si>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</si>
  <si>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</si>
  <si>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</si>
  <si>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</si>
  <si>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</si>
  <si>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</si>
  <si>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</si>
  <si>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</si>
  <si>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</si>
  <si>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</si>
  <si>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</si>
  <si>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</si>
  <si>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</si>
  <si>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</si>
  <si>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</si>
  <si>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</si>
  <si>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</si>
  <si>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</si>
  <si>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</si>
  <si>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</si>
  <si>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</si>
  <si>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</si>
  <si>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</si>
  <si>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</si>
  <si>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</si>
  <si>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</si>
  <si>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</si>
  <si>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</si>
  <si>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</si>
  <si>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</si>
  <si>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</si>
  <si>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</si>
  <si>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</si>
  <si>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</si>
  <si>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</si>
  <si>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</si>
  <si>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</si>
  <si>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</si>
  <si>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</si>
  <si>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</si>
  <si>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</si>
  <si>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</si>
  <si>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</si>
  <si>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</si>
  <si>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</si>
  <si>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</si>
  <si>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</si>
  <si>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</si>
  <si>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</si>
  <si>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</si>
  <si>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</si>
  <si>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</si>
  <si>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</si>
  <si>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</si>
  <si>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</si>
  <si>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</si>
  <si>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</si>
  <si>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</si>
  <si>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</si>
  <si>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</si>
  <si>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</si>
  <si>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</si>
  <si>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</si>
  <si>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</si>
  <si>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</si>
  <si>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</si>
  <si>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</si>
  <si>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</si>
  <si>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</si>
  <si>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</si>
  <si>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</si>
  <si>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</si>
  <si>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</si>
  <si>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</si>
  <si>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</si>
  <si>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</si>
  <si>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</si>
  <si>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</si>
  <si>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</si>
  <si>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</si>
  <si>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</si>
  <si>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</si>
  <si>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</si>
  <si>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</si>
  <si>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</si>
  <si>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</si>
  <si>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</si>
  <si>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</si>
  <si>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</si>
  <si>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</si>
  <si>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</si>
  <si>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</si>
  <si>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</si>
  <si>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</si>
  <si>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</si>
  <si>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</si>
  <si>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</si>
  <si>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</si>
  <si>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</si>
  <si>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</si>
  <si>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</si>
  <si>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</si>
  <si>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</si>
  <si>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</si>
  <si>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</si>
  <si>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</si>
  <si>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</si>
  <si>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</si>
  <si>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</si>
  <si>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</si>
  <si>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</si>
  <si>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</si>
  <si>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</si>
  <si>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</si>
  <si>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</si>
  <si>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</si>
  <si>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</si>
  <si>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</si>
  <si>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</si>
  <si>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</si>
  <si>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</si>
  <si>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</si>
  <si>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</si>
  <si>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</si>
  <si>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</si>
  <si>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</si>
  <si>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</si>
  <si>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</si>
  <si>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</si>
  <si>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</si>
  <si>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</si>
  <si>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</si>
  <si>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</si>
  <si>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</si>
  <si>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</si>
  <si>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</si>
  <si>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</si>
  <si>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</si>
  <si>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</si>
  <si>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</si>
  <si>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</si>
  <si>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</si>
  <si>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</si>
  <si>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</si>
  <si>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</si>
  <si>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</si>
  <si>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</si>
  <si>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</si>
  <si>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</si>
  <si>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</si>
  <si>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</si>
  <si>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</si>
  <si>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</si>
  <si>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</si>
  <si>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</si>
  <si>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</si>
  <si>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</si>
  <si>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</si>
  <si>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</si>
  <si>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</si>
  <si>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</si>
  <si>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</si>
  <si>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</si>
  <si>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</si>
  <si>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</si>
  <si>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</si>
  <si>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</si>
  <si>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</si>
  <si>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</si>
  <si>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</si>
  <si>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</si>
  <si>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</si>
  <si>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</si>
  <si>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</si>
  <si>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</si>
  <si>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</si>
  <si>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</si>
  <si>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</si>
  <si>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</si>
  <si>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</si>
  <si>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</si>
  <si>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</si>
  <si>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</si>
  <si>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</si>
  <si>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</si>
  <si>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</si>
  <si>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</si>
  <si>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</si>
  <si>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</si>
  <si>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</si>
  <si>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</si>
  <si>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</si>
  <si>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</si>
  <si>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</si>
  <si>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</si>
  <si>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</si>
  <si>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</si>
  <si>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</si>
  <si>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</si>
  <si>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</si>
  <si>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</si>
  <si>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</si>
  <si>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</si>
  <si>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</si>
  <si>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</si>
  <si>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</si>
  <si>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</si>
  <si>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</si>
  <si>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</si>
  <si>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</si>
  <si>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</si>
  <si>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</si>
  <si>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</si>
  <si>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</si>
  <si>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</si>
  <si>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</si>
  <si>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</si>
  <si>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</si>
  <si>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</si>
  <si>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</si>
  <si>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</si>
  <si>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</si>
  <si>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</si>
  <si>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</si>
  <si>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</si>
  <si>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</si>
  <si>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</si>
  <si>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</si>
  <si>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</si>
  <si>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</si>
  <si>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</si>
  <si>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</si>
  <si>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</si>
  <si>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</si>
  <si>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</si>
  <si>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</si>
  <si>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</si>
  <si>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</si>
  <si>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</si>
  <si>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</si>
  <si>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</si>
  <si>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</si>
  <si>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</si>
  <si>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</si>
  <si>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</si>
  <si>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</si>
  <si>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</si>
  <si>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</si>
  <si>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</si>
  <si>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</si>
  <si>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</si>
  <si>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</si>
  <si>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</si>
  <si>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</si>
  <si>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</si>
  <si>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</si>
  <si>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</si>
  <si>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</si>
  <si>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</si>
  <si>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</si>
  <si>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</si>
  <si>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</si>
  <si>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</si>
  <si>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</si>
  <si>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</si>
  <si>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</si>
  <si>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</si>
  <si>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</si>
  <si>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</si>
  <si>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</si>
  <si>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</si>
  <si>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</si>
  <si>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</si>
  <si>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</si>
  <si>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</si>
  <si>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</si>
  <si>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</si>
  <si>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</si>
  <si>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</si>
  <si>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</si>
  <si>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</si>
  <si>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</si>
  <si>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</si>
  <si>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</si>
  <si>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</si>
  <si>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</si>
  <si>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</si>
  <si>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</si>
  <si>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</si>
  <si>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</si>
  <si>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</si>
  <si>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</si>
  <si>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</si>
  <si>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</si>
  <si>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</si>
  <si>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</si>
  <si>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</si>
  <si>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</si>
  <si>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</si>
  <si>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</si>
  <si>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</si>
  <si>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</si>
  <si>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</si>
  <si>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</si>
  <si>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</si>
  <si>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</si>
  <si>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</si>
  <si>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</si>
  <si>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</si>
  <si>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</si>
  <si>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</si>
  <si>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</si>
  <si>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</si>
  <si>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</si>
  <si>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</si>
  <si>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</si>
  <si>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</si>
  <si>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</si>
  <si>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</si>
  <si>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</si>
  <si>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</si>
  <si>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</si>
  <si>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</si>
  <si>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</si>
  <si>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</si>
  <si>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</si>
  <si>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</si>
  <si>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</si>
  <si>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</si>
  <si>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</si>
  <si>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</si>
  <si>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</si>
  <si>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</si>
  <si>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</si>
  <si>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</si>
  <si>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</si>
  <si>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</si>
  <si>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</si>
  <si>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</si>
  <si>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</si>
  <si>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</si>
  <si>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</si>
  <si>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</si>
  <si>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</si>
  <si>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</si>
  <si>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</si>
  <si>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</si>
  <si>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</si>
  <si>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</si>
  <si>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</si>
  <si>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</si>
  <si>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</si>
  <si>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</si>
  <si>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</si>
  <si>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</si>
  <si>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</si>
  <si>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</si>
  <si>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</si>
  <si>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</si>
  <si>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</si>
  <si>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</si>
  <si>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</si>
  <si>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</si>
  <si>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</si>
  <si>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</si>
  <si>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</si>
  <si>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</si>
  <si>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</si>
  <si>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</si>
  <si>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</si>
  <si>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</si>
  <si>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</si>
  <si>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</si>
  <si>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</si>
  <si>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</si>
  <si>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</si>
  <si>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</si>
  <si>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</si>
  <si>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</si>
  <si>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</si>
  <si>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</si>
  <si>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</si>
  <si>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</si>
  <si>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</si>
  <si>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</si>
  <si>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</si>
  <si>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</si>
  <si>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</si>
  <si>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</si>
  <si>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</si>
  <si>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</si>
  <si>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</si>
  <si>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</si>
  <si>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</si>
  <si>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</si>
  <si>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</si>
  <si>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</si>
  <si>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</si>
  <si>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</si>
  <si>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</si>
  <si>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</si>
  <si>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</si>
  <si>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</si>
  <si>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</si>
  <si>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</si>
  <si>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</si>
  <si>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</si>
  <si>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</si>
  <si>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</si>
  <si>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</si>
  <si>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</si>
  <si>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</si>
  <si>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</si>
  <si>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</si>
  <si>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</si>
  <si>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</si>
  <si>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</si>
  <si>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</si>
  <si>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</si>
  <si>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</si>
  <si>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</si>
  <si>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</si>
  <si>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</si>
  <si>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</si>
  <si>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</si>
  <si>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</si>
  <si>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</si>
  <si>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</si>
  <si>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</si>
  <si>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</si>
  <si>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</si>
  <si>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</si>
  <si>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</si>
  <si>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</si>
  <si>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</si>
  <si>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</si>
  <si>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</si>
  <si>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</si>
  <si>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</si>
  <si>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</si>
  <si>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</si>
  <si>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</si>
  <si>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</si>
  <si>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</si>
  <si>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</si>
  <si>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</si>
  <si>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</si>
  <si>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</si>
  <si>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</si>
  <si>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</si>
  <si>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</si>
  <si>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</si>
  <si>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</si>
  <si>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</si>
  <si>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</si>
  <si>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</si>
  <si>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</si>
  <si>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</si>
  <si>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</si>
  <si>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</si>
  <si>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</si>
  <si>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</si>
  <si>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</si>
  <si>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</si>
  <si>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</si>
  <si>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</si>
  <si>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</si>
  <si>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</si>
  <si>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</si>
  <si>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</si>
  <si>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</si>
  <si>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</si>
  <si>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</si>
  <si>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</si>
  <si>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</si>
  <si>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</si>
  <si>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</si>
  <si>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</si>
  <si>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</si>
  <si>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</si>
  <si>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</si>
  <si>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</si>
  <si>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</si>
  <si>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</si>
  <si>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</si>
  <si>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</si>
  <si>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</si>
  <si>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</si>
  <si>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</si>
  <si>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</si>
  <si>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</si>
  <si>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</si>
  <si>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</si>
  <si>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</si>
  <si>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</si>
  <si>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</si>
  <si>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</si>
  <si>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</si>
  <si>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</si>
  <si>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</si>
  <si>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</si>
  <si>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</si>
  <si>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</si>
  <si>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</si>
  <si>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</si>
  <si>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</si>
  <si>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</si>
  <si>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</si>
  <si>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</si>
  <si>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</si>
  <si>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</si>
  <si>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</si>
  <si>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</si>
  <si>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</si>
  <si>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</si>
  <si>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</si>
  <si>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</si>
  <si>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</si>
  <si>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</si>
  <si>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</si>
  <si>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</si>
  <si>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</si>
  <si>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</si>
  <si>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</si>
  <si>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</si>
  <si>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</si>
  <si>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</si>
  <si>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</si>
  <si>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</si>
  <si>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</si>
  <si>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</si>
  <si>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</si>
  <si>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</si>
  <si>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</si>
  <si>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</si>
  <si>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</si>
  <si>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</si>
  <si>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</si>
  <si>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</si>
  <si>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</si>
  <si>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</si>
  <si>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</si>
  <si>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</si>
  <si>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</si>
  <si>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</si>
  <si>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</si>
  <si>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</si>
  <si>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</si>
  <si>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</si>
  <si>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</si>
  <si>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</si>
  <si>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</si>
  <si>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</si>
  <si>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</si>
  <si>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</si>
  <si>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</si>
  <si>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</si>
  <si>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</si>
  <si>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</si>
  <si>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</si>
  <si>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</si>
  <si>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</si>
  <si>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</si>
  <si>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</si>
  <si>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</si>
  <si>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</si>
  <si>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</si>
  <si>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</si>
  <si>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</si>
  <si>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</si>
  <si>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</si>
  <si>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</si>
  <si>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</si>
  <si>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</si>
  <si>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</si>
  <si>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</si>
  <si>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</si>
  <si>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</si>
  <si>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</si>
  <si>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</si>
  <si>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</si>
  <si>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</si>
  <si>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</si>
  <si>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</si>
  <si>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</si>
  <si>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</si>
  <si>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</si>
  <si>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</si>
  <si>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</si>
  <si>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</si>
  <si>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</si>
  <si>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</si>
  <si>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</si>
  <si>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</si>
  <si>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</si>
  <si>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</si>
  <si>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</si>
  <si>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</si>
  <si>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</si>
  <si>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</si>
  <si>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</si>
  <si>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</si>
  <si>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</si>
  <si>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</si>
  <si>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</si>
  <si>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</si>
  <si>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</si>
  <si>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</si>
  <si>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</si>
  <si>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</si>
  <si>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</si>
  <si>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</si>
  <si>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</si>
  <si>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</si>
  <si>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</si>
  <si>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</si>
  <si>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</si>
  <si>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</si>
  <si>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</si>
  <si>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</si>
  <si>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</si>
  <si>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</si>
  <si>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</si>
  <si>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</si>
  <si>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</si>
  <si>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</si>
  <si>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</si>
  <si>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</si>
  <si>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</si>
  <si>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</si>
  <si>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</si>
  <si>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</si>
  <si>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</si>
  <si>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</si>
  <si>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</si>
  <si>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</si>
  <si>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</si>
  <si>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</si>
  <si>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</si>
  <si>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</si>
  <si>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</si>
  <si>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</si>
  <si>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</si>
  <si>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</si>
  <si>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</si>
  <si>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</si>
  <si>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</si>
  <si>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</si>
  <si>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</si>
  <si>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</si>
  <si>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</si>
  <si>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</si>
  <si>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</si>
  <si>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</si>
  <si>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</si>
  <si>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</si>
  <si>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</si>
  <si>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</si>
  <si>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</si>
  <si>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</si>
  <si>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</si>
  <si>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</si>
  <si>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</si>
  <si>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</si>
  <si>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</si>
  <si>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</si>
  <si>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</si>
  <si>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</si>
  <si>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</si>
  <si>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</si>
  <si>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</si>
  <si>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</si>
  <si>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</si>
  <si>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</si>
  <si>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</si>
  <si>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</si>
  <si>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</si>
  <si>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</si>
  <si>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</si>
  <si>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</si>
  <si>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</si>
  <si>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</si>
  <si>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</si>
  <si>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</si>
  <si>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</si>
  <si>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</si>
  <si>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</si>
  <si>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</si>
  <si>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</si>
  <si>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</si>
  <si>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</si>
  <si>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</si>
  <si>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</si>
  <si>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</si>
  <si>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</si>
  <si>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</si>
  <si>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</si>
  <si>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</si>
  <si>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</si>
  <si>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</si>
  <si>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</si>
  <si>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</si>
  <si>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</si>
  <si>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</si>
  <si>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</si>
  <si>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</si>
  <si>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</si>
  <si>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</si>
  <si>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</si>
  <si>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</si>
  <si>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</si>
  <si>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</si>
  <si>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</si>
  <si>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</si>
  <si>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</si>
  <si>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</si>
  <si>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</si>
  <si>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</si>
  <si>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</si>
  <si>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</si>
  <si>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</si>
  <si>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</si>
  <si>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</si>
  <si>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</si>
  <si>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</si>
  <si>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</si>
  <si>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</si>
  <si>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</si>
  <si>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</si>
  <si>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</si>
  <si>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</si>
  <si>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</si>
  <si>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</si>
  <si>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</si>
  <si>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</si>
  <si>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</si>
  <si>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</si>
  <si>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</si>
  <si>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</si>
  <si>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</si>
  <si>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</si>
  <si>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</si>
  <si>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</si>
  <si>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</si>
  <si>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</si>
  <si>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</si>
  <si>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</si>
  <si>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</si>
  <si>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</si>
  <si>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</si>
  <si>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</si>
  <si>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</si>
  <si>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</si>
  <si>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</si>
  <si>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</si>
  <si>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</si>
  <si>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</si>
  <si>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</si>
  <si>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</si>
  <si>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</si>
  <si>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</si>
  <si>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</si>
  <si>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</si>
  <si>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</si>
  <si>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</si>
  <si>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</si>
  <si>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</si>
  <si>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</si>
  <si>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</si>
  <si>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</si>
  <si>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</si>
  <si>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</si>
  <si>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</si>
  <si>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</si>
  <si>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</si>
  <si>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</si>
  <si>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</si>
  <si>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</si>
  <si>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</si>
  <si>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</si>
  <si>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</si>
  <si>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</si>
  <si>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</si>
  <si>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</si>
  <si>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</si>
  <si>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</si>
  <si>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</si>
  <si>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</si>
  <si>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</si>
  <si>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</si>
  <si>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</si>
  <si>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</si>
  <si>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</si>
  <si>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</si>
  <si>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</si>
  <si>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</si>
  <si>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</si>
  <si>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</si>
  <si>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</si>
  <si>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</si>
  <si>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</si>
  <si>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</si>
  <si>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</si>
  <si>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</si>
  <si>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</si>
  <si>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</si>
  <si>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</si>
  <si>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</si>
  <si>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</si>
  <si>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</si>
  <si>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</si>
  <si>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</si>
  <si>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</si>
  <si>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</si>
  <si>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</si>
  <si>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</si>
  <si>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</si>
  <si>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</si>
  <si>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</si>
  <si>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</si>
  <si>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</si>
  <si>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</si>
  <si>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</si>
  <si>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</si>
  <si>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</si>
  <si>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</si>
  <si>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</si>
  <si>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</si>
  <si>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</si>
  <si>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</si>
  <si>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</si>
  <si>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</si>
  <si>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</si>
  <si>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</si>
  <si>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</si>
  <si>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</si>
  <si>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</si>
  <si>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</si>
  <si>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</si>
  <si>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</si>
  <si>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</si>
  <si>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</si>
  <si>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</si>
  <si>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</si>
  <si>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</si>
  <si>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</si>
  <si>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</si>
  <si>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</si>
  <si>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</si>
  <si>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</si>
  <si>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</si>
  <si>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</si>
  <si>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</si>
  <si>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</si>
  <si>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</si>
  <si>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</si>
  <si>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</si>
  <si>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</si>
  <si>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</si>
  <si>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</si>
  <si>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</si>
  <si>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</si>
  <si>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</si>
  <si>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</si>
  <si>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</si>
  <si>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</si>
  <si>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</si>
  <si>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</si>
  <si>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</si>
  <si>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</si>
  <si>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</si>
  <si>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</si>
  <si>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</si>
  <si>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</si>
  <si>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</si>
  <si>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</si>
  <si>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</si>
  <si>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</si>
  <si>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</si>
  <si>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</si>
  <si>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</si>
  <si>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</si>
  <si>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</si>
  <si>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</si>
  <si>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</si>
  <si>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</si>
  <si>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</si>
  <si>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</si>
  <si>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</si>
  <si>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</si>
  <si>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</si>
  <si>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</si>
  <si>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</si>
  <si>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</si>
  <si>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</si>
  <si>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</si>
  <si>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</si>
  <si>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</si>
  <si>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</si>
  <si>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</si>
  <si>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</si>
  <si>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</si>
  <si>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</si>
  <si>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</si>
  <si>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</si>
  <si>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</si>
  <si>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</si>
  <si>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</si>
  <si>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</si>
  <si>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</si>
  <si>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</si>
  <si>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</si>
  <si>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</si>
  <si>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</si>
  <si>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</si>
  <si>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</si>
  <si>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</si>
  <si>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</si>
  <si>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</si>
  <si>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</si>
  <si>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</si>
  <si>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</si>
  <si>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</si>
  <si>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</si>
  <si>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</si>
  <si>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</si>
  <si>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</si>
  <si>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</si>
  <si>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</si>
  <si>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</si>
  <si>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</si>
  <si>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</si>
  <si>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</si>
  <si>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</si>
  <si>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</si>
  <si>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</si>
  <si>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</si>
  <si>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</si>
  <si>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</si>
  <si>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</si>
  <si>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</si>
  <si>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</si>
  <si>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</si>
  <si>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</si>
  <si>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</si>
  <si>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</si>
  <si>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</si>
  <si>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</si>
  <si>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</si>
  <si>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</si>
  <si>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</si>
  <si>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</si>
  <si>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</si>
  <si>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</si>
  <si>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</si>
  <si>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</si>
  <si>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</si>
  <si>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</si>
  <si>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</si>
  <si>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</si>
  <si>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</si>
  <si>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</si>
  <si>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</si>
  <si>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</si>
  <si>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</si>
  <si>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</si>
  <si>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</si>
  <si>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</si>
  <si>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</si>
  <si>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</si>
  <si>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</si>
  <si>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</si>
  <si>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</si>
  <si>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</si>
  <si>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</si>
  <si>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</si>
  <si>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</si>
  <si>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</si>
  <si>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</si>
  <si>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</si>
  <si>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</si>
  <si>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</si>
  <si>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</si>
  <si>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</si>
  <si>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</si>
  <si>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</si>
  <si>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</si>
  <si>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</si>
  <si>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</si>
  <si>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</si>
  <si>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</si>
  <si>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</si>
  <si>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</si>
  <si>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</si>
  <si>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</si>
  <si>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</si>
  <si>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</si>
  <si>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</si>
  <si>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</si>
  <si>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</si>
  <si>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</si>
  <si>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</si>
  <si>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</si>
  <si>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</si>
  <si>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</si>
  <si>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</si>
  <si>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</si>
  <si>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</si>
  <si>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</si>
  <si>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</si>
  <si>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</si>
  <si>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</si>
  <si>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</si>
  <si>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</si>
  <si>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</si>
  <si>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</si>
  <si>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</si>
  <si>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</si>
  <si>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</si>
  <si>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</si>
  <si>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</si>
  <si>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</si>
  <si>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</si>
  <si>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</si>
  <si>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</si>
  <si>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</si>
  <si>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</si>
  <si>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</si>
  <si>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</si>
  <si>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</si>
  <si>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</si>
  <si>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</si>
  <si>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</si>
  <si>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</si>
  <si>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</si>
  <si>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</si>
  <si>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</si>
  <si>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</si>
  <si>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</si>
  <si>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</si>
  <si>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</si>
  <si>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</si>
  <si>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</si>
  <si>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</si>
  <si>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</si>
  <si>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</si>
  <si>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</si>
  <si>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</si>
  <si>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</si>
  <si>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</si>
  <si>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</si>
  <si>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</si>
  <si>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</si>
  <si>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</si>
  <si>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</si>
  <si>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</si>
  <si>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</si>
  <si>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</si>
  <si>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</si>
  <si>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</si>
  <si>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</si>
  <si>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</si>
  <si>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</si>
  <si>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</si>
  <si>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</si>
  <si>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</si>
  <si>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</si>
  <si>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</si>
  <si>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</si>
  <si>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</si>
  <si>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</si>
  <si>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</si>
  <si>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</si>
  <si>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</si>
  <si>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</si>
  <si>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</si>
  <si>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</si>
  <si>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</si>
  <si>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</si>
  <si>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</si>
  <si>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</si>
  <si>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</si>
  <si>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</si>
  <si>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</si>
  <si>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</si>
  <si>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</si>
  <si>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</si>
  <si>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</si>
  <si>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</si>
  <si>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</si>
  <si>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</si>
  <si>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</si>
  <si>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</si>
  <si>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</si>
  <si>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</si>
  <si>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</si>
  <si>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</si>
  <si>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</si>
  <si>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</si>
  <si>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</si>
  <si>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</si>
  <si>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</si>
  <si>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</si>
  <si>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</si>
  <si>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</si>
  <si>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</si>
  <si>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</si>
  <si>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</si>
  <si>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</si>
  <si>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</si>
  <si>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</si>
  <si>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</si>
  <si>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</si>
  <si>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</si>
  <si>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</si>
  <si>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</si>
  <si>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</si>
  <si>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</si>
  <si>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</si>
  <si>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</si>
  <si>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</si>
  <si>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</si>
  <si>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</si>
  <si>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</si>
  <si>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</si>
  <si>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</si>
  <si>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</si>
  <si>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</si>
  <si>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</si>
  <si>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</si>
  <si>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</si>
  <si>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</si>
  <si>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</si>
  <si>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</si>
  <si>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</si>
  <si>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</si>
  <si>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</si>
  <si>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</si>
  <si>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</si>
  <si>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</si>
  <si>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</si>
  <si>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</si>
  <si>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</si>
  <si>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</si>
  <si>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</si>
  <si>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</si>
  <si>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</si>
  <si>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</si>
  <si>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</si>
  <si>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</si>
  <si>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</si>
  <si>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</si>
  <si>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</si>
  <si>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</si>
  <si>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</si>
  <si>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</si>
  <si>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</si>
  <si>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</si>
  <si>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</si>
  <si>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</si>
  <si>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</si>
  <si>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</si>
  <si>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</si>
  <si>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</si>
  <si>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</si>
  <si>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</si>
  <si>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</si>
  <si>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</si>
  <si>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</si>
  <si>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</si>
  <si>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</si>
  <si>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</si>
  <si>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</si>
  <si>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</si>
  <si>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</si>
  <si>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</si>
  <si>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</si>
  <si>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</si>
  <si>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</si>
  <si>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</si>
  <si>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</si>
  <si>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</si>
  <si>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</si>
  <si>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</si>
  <si>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</si>
  <si>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</si>
  <si>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</si>
  <si>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</si>
  <si>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</si>
  <si>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</si>
  <si>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</si>
  <si>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</si>
  <si>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</si>
  <si>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</si>
  <si>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</si>
  <si>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</si>
  <si>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</si>
  <si>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</si>
  <si>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</si>
  <si>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</si>
  <si>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</si>
  <si>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</si>
  <si>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</si>
  <si>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</si>
  <si>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</si>
  <si>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</si>
  <si>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</si>
  <si>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</si>
  <si>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</si>
  <si>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</si>
  <si>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</si>
  <si>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</si>
  <si>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</si>
  <si>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</si>
  <si>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</si>
  <si>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</si>
  <si>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</si>
  <si>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</si>
  <si>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</si>
  <si>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</si>
  <si>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</si>
  <si>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</si>
  <si>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</si>
  <si>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</si>
  <si>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</si>
  <si>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</si>
  <si>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</si>
  <si>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</si>
  <si>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</si>
  <si>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</si>
  <si>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</si>
  <si>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</si>
  <si>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</si>
  <si>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</si>
  <si>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</si>
  <si>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</si>
  <si>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</si>
  <si>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</si>
  <si>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</si>
  <si>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</si>
  <si>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</si>
  <si>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</si>
  <si>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</si>
  <si>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</si>
  <si>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</si>
  <si>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</si>
  <si>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</si>
  <si>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</si>
  <si>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</si>
  <si>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</si>
  <si>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</si>
  <si>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</si>
  <si>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</si>
  <si>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</si>
  <si>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</si>
  <si>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</si>
  <si>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</si>
  <si>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</si>
  <si>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</si>
  <si>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</si>
  <si>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</si>
  <si>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</si>
  <si>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</si>
  <si>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</si>
  <si>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</si>
  <si>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</si>
  <si>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</si>
  <si>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</si>
  <si>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</si>
  <si>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</si>
  <si>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</si>
  <si>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</si>
  <si>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</si>
  <si>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</si>
  <si>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</si>
  <si>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</si>
  <si>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</si>
  <si>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</si>
  <si>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</si>
  <si>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</si>
  <si>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</si>
  <si>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</si>
  <si>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</si>
  <si>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</si>
  <si>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</si>
  <si>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</si>
  <si>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</si>
  <si>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</si>
  <si>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</si>
  <si>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</si>
  <si>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</si>
  <si>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</si>
  <si>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</si>
  <si>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</si>
  <si>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</si>
  <si>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</si>
  <si>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</si>
  <si>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</si>
  <si>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</si>
  <si>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</si>
  <si>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</si>
  <si>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</si>
  <si>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</si>
  <si>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</si>
  <si>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</si>
  <si>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</si>
  <si>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</si>
  <si>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</si>
  <si>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</si>
  <si>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</si>
  <si>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</si>
  <si>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</si>
  <si>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</si>
  <si>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</si>
  <si>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</si>
  <si>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</si>
  <si>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</si>
  <si>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</si>
  <si>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</si>
  <si>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</si>
  <si>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</si>
  <si>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</si>
  <si>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</si>
  <si>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</si>
  <si>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</si>
  <si>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</si>
  <si>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</si>
  <si>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</si>
  <si>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</si>
  <si>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</si>
  <si>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</si>
  <si>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</si>
  <si>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</si>
  <si>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</si>
  <si>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</si>
  <si>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</si>
  <si>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</si>
  <si>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</si>
  <si>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</si>
  <si>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</si>
  <si>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</si>
  <si>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</si>
  <si>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</si>
  <si>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</si>
  <si>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</si>
  <si>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</si>
  <si>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</si>
  <si>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</si>
  <si>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</si>
  <si>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</si>
  <si>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</si>
  <si>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</si>
  <si>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</si>
  <si>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</si>
  <si>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</si>
  <si>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</si>
  <si>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</si>
  <si>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</si>
  <si>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</si>
  <si>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</si>
  <si>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</si>
  <si>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</si>
  <si>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</si>
  <si>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</si>
  <si>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</si>
  <si>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</si>
  <si>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</si>
  <si>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</si>
  <si>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</si>
  <si>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</si>
  <si>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</si>
  <si>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</si>
  <si>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</si>
  <si>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</si>
  <si>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</si>
  <si>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</si>
  <si>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</si>
  <si>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</si>
  <si>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</si>
  <si>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</si>
  <si>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</si>
  <si>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</si>
  <si>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</si>
  <si>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</si>
  <si>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</si>
  <si>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</si>
  <si>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</si>
  <si>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</si>
  <si>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</si>
  <si>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</si>
  <si>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</si>
  <si>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</si>
  <si>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</si>
  <si>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</si>
  <si>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</si>
  <si>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</si>
  <si>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</si>
  <si>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</si>
  <si>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</si>
  <si>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</si>
  <si>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</si>
  <si>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</si>
  <si>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</si>
  <si>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</si>
  <si>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</si>
  <si>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</si>
  <si>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</si>
  <si>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</si>
  <si>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</si>
  <si>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</si>
  <si>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</si>
  <si>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</si>
  <si>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</si>
  <si>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</si>
  <si>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</si>
  <si>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</si>
  <si>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</si>
  <si>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</si>
  <si>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</si>
  <si>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</si>
  <si>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</si>
  <si>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</si>
  <si>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</si>
  <si>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</si>
  <si>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</si>
  <si>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</si>
  <si>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</si>
  <si>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</si>
  <si>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</si>
  <si>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</si>
  <si>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</si>
  <si>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</si>
  <si>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</si>
  <si>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</si>
  <si>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</si>
  <si>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</si>
  <si>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</si>
  <si>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</si>
  <si>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</si>
  <si>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</si>
  <si>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</si>
  <si>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</si>
  <si>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</si>
  <si>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</si>
  <si>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</si>
  <si>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</si>
  <si>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</si>
  <si>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</si>
  <si>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</si>
  <si>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</si>
  <si>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</si>
  <si>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</si>
  <si>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</si>
  <si>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</si>
  <si>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</si>
  <si>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</si>
  <si>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</si>
  <si>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</si>
  <si>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</si>
  <si>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</si>
  <si>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</si>
  <si>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</si>
  <si>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</si>
  <si>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</si>
  <si>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</si>
  <si>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</si>
  <si>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</si>
  <si>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</si>
  <si>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</si>
  <si>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</si>
  <si>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</si>
  <si>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</si>
  <si>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</si>
  <si>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</si>
  <si>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</si>
  <si>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</si>
  <si>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</si>
  <si>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</si>
  <si>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</si>
  <si>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</si>
  <si>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</si>
  <si>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</si>
  <si>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</si>
  <si>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</si>
  <si>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</si>
  <si>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</si>
  <si>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</si>
  <si>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</si>
  <si>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</si>
  <si>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</si>
  <si>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</si>
  <si>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</si>
  <si>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</si>
  <si>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</si>
  <si>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</si>
  <si>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</si>
  <si>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</si>
  <si>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</si>
  <si>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</si>
  <si>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</si>
  <si>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</si>
  <si>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</si>
  <si>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</si>
  <si>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</si>
  <si>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</si>
  <si>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</si>
  <si>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</si>
  <si>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</si>
  <si>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</si>
  <si>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</si>
  <si>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</si>
  <si>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</si>
  <si>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</si>
  <si>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</si>
  <si>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</si>
  <si>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</si>
  <si>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</si>
  <si>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</si>
  <si>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</si>
  <si>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</si>
  <si>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</si>
  <si>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</si>
  <si>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</si>
  <si>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</si>
  <si>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</si>
  <si>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</si>
  <si>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</si>
  <si>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</si>
  <si>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</si>
  <si>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</si>
  <si>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</si>
  <si>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</si>
  <si>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</si>
  <si>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</si>
  <si>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</si>
  <si>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</si>
  <si>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</si>
  <si>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</si>
  <si>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</si>
  <si>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</si>
  <si>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</si>
  <si>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</si>
  <si>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</si>
  <si>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</si>
  <si>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</si>
  <si>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</si>
  <si>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</si>
  <si>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</si>
  <si>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</si>
  <si>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</si>
  <si>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</si>
  <si>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</si>
  <si>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</si>
  <si>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</si>
  <si>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</si>
  <si>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</si>
  <si>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</si>
  <si>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</si>
  <si>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</si>
  <si>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</si>
  <si>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</si>
  <si>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</si>
  <si>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</si>
  <si>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</si>
  <si>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</si>
  <si>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</si>
  <si>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</si>
  <si>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</si>
  <si>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</si>
  <si>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</si>
  <si>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</si>
  <si>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</si>
  <si>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</si>
  <si>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</si>
  <si>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</si>
  <si>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</si>
  <si>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</si>
  <si>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</si>
  <si>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</si>
  <si>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</si>
  <si>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</si>
  <si>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</si>
  <si>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</si>
  <si>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</si>
  <si>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</si>
  <si>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</si>
  <si>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</si>
  <si>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</si>
  <si>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</si>
  <si>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</si>
  <si>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</si>
  <si>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</si>
  <si>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</si>
  <si>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</si>
  <si>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</si>
  <si>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</si>
  <si>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</si>
  <si>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</si>
  <si>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</si>
  <si>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</si>
  <si>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</si>
  <si>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</si>
  <si>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</si>
  <si>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</si>
  <si>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</si>
  <si>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</si>
  <si>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</si>
  <si>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</si>
  <si>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</si>
  <si>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</si>
  <si>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</si>
  <si>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</si>
  <si>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</si>
  <si>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</si>
  <si>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</si>
  <si>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</si>
  <si>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</si>
  <si>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</si>
  <si>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</si>
  <si>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</si>
  <si>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</si>
  <si>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</si>
  <si>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</si>
  <si>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</si>
  <si>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</si>
  <si>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</si>
  <si>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</si>
  <si>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</si>
  <si>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</si>
  <si>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</si>
  <si>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</si>
  <si>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</si>
  <si>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</si>
  <si>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</si>
  <si>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</si>
  <si>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</si>
  <si>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</si>
  <si>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</si>
  <si>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</si>
  <si>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</si>
  <si>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</si>
  <si>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</si>
  <si>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</si>
  <si>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</si>
  <si>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</si>
  <si>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</si>
  <si>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</si>
  <si>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</si>
  <si>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</si>
  <si>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</si>
  <si>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</si>
  <si>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</si>
  <si>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</si>
  <si>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</si>
  <si>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</si>
  <si>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</si>
  <si>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</si>
  <si>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</si>
  <si>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</si>
  <si>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</si>
  <si>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</si>
  <si>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</si>
  <si>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</si>
  <si>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</si>
  <si>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</si>
  <si>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</si>
  <si>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</si>
  <si>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</si>
  <si>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</si>
  <si>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</si>
  <si>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</si>
  <si>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</si>
  <si>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</si>
  <si>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</si>
  <si>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</si>
  <si>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</si>
  <si>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</si>
  <si>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</si>
  <si>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</si>
  <si>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</si>
  <si>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</si>
  <si>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</si>
  <si>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</si>
  <si>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</si>
  <si>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</si>
  <si>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</si>
  <si>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</si>
  <si>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</si>
  <si>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</si>
  <si>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</si>
  <si>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</si>
  <si>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</si>
  <si>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</si>
  <si>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</si>
  <si>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</si>
  <si>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</si>
  <si>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</si>
  <si>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</si>
  <si>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</si>
  <si>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</si>
  <si>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</si>
  <si>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</si>
  <si>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</si>
  <si>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</si>
  <si>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</si>
  <si>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</si>
  <si>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</si>
  <si>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</si>
  <si>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</si>
  <si>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</si>
  <si>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</si>
  <si>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</si>
  <si>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</si>
  <si>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</si>
  <si>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</si>
  <si>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</si>
  <si>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</si>
  <si>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</si>
  <si>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</si>
  <si>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</si>
  <si>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</si>
  <si>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</si>
  <si>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</si>
  <si>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</si>
  <si>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</si>
  <si>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</si>
  <si>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</si>
  <si>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</si>
  <si>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</si>
  <si>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</si>
  <si>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</si>
  <si>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</si>
  <si>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</si>
  <si>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</si>
  <si>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</si>
  <si>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</si>
  <si>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</si>
  <si>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</si>
  <si>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</si>
  <si>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</si>
  <si>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</si>
  <si>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</si>
  <si>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</si>
  <si>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</si>
  <si>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</si>
  <si>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</si>
  <si>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</si>
  <si>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</si>
  <si>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</si>
  <si>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</si>
  <si>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</si>
  <si>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</si>
  <si>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</si>
  <si>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</si>
  <si>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</si>
  <si>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</si>
  <si>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</si>
  <si>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</si>
  <si>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</si>
  <si>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</si>
  <si>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</si>
  <si>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</si>
  <si>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</si>
  <si>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</si>
  <si>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</si>
  <si>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</si>
  <si>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</si>
  <si>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</si>
  <si>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</si>
  <si>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</si>
  <si>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</si>
  <si>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</si>
  <si>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</si>
  <si>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</si>
  <si>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</si>
  <si>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</si>
  <si>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</si>
  <si>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</si>
  <si>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</si>
  <si>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</si>
  <si>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</si>
  <si>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</si>
  <si>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</si>
  <si>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</si>
  <si>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</si>
  <si>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</si>
  <si>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</si>
  <si>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</si>
  <si>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</si>
  <si>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</si>
  <si>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</si>
  <si>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</si>
  <si>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</si>
  <si>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</si>
  <si>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</si>
  <si>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</si>
  <si>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</si>
  <si>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</si>
  <si>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</si>
  <si>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</si>
  <si>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</si>
  <si>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</si>
  <si>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</si>
  <si>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</si>
  <si>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</si>
  <si>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</si>
  <si>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</si>
  <si>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</si>
  <si>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</si>
  <si>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</si>
  <si>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</si>
  <si>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</si>
  <si>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</si>
  <si>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</si>
  <si>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</si>
  <si>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</si>
  <si>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</si>
  <si>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</si>
  <si>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</si>
  <si>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</si>
  <si>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</si>
  <si>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</si>
  <si>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</si>
  <si>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</si>
  <si>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</si>
  <si>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</si>
  <si>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</si>
  <si>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</si>
  <si>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</si>
  <si>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</si>
  <si>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</si>
  <si>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</si>
  <si>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</si>
  <si>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</si>
  <si>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</si>
  <si>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</si>
  <si>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</si>
  <si>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</si>
  <si>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</si>
  <si>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</si>
  <si>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</si>
  <si>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</si>
  <si>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</si>
  <si>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</si>
  <si>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</si>
  <si>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</si>
  <si>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</si>
  <si>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</si>
  <si>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</si>
  <si>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</si>
  <si>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</si>
  <si>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</si>
  <si>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</si>
  <si>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</si>
  <si>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</si>
  <si>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</si>
  <si>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</si>
  <si>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</si>
  <si>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</si>
  <si>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</si>
  <si>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</si>
  <si>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</si>
  <si>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</si>
  <si>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</si>
  <si>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</si>
  <si>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</si>
  <si>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</si>
  <si>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</si>
  <si>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</si>
  <si>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</si>
  <si>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</si>
  <si>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</si>
  <si>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</si>
  <si>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</si>
  <si>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</si>
  <si>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</si>
  <si>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</si>
  <si>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</si>
  <si>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</si>
  <si>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</si>
  <si>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</si>
  <si>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</si>
  <si>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</si>
  <si>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</si>
  <si>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</si>
  <si>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</si>
  <si>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</si>
  <si>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</si>
  <si>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</si>
  <si>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</si>
  <si>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</si>
  <si>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</si>
  <si>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</si>
  <si>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</si>
  <si>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</si>
  <si>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</si>
  <si>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</si>
  <si>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</si>
  <si>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</si>
  <si>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</si>
  <si>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</si>
  <si>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</si>
  <si>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</si>
  <si>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</si>
  <si>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</si>
  <si>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</si>
  <si>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</si>
  <si>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</si>
  <si>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</si>
  <si>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</si>
  <si>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</si>
  <si>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</si>
  <si>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</si>
  <si>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</si>
  <si>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</si>
  <si>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</si>
  <si>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</si>
  <si>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</si>
  <si>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</si>
  <si>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</si>
  <si>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</si>
  <si>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</si>
  <si>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</si>
  <si>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</si>
  <si>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</si>
  <si>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</si>
  <si>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</si>
  <si>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</si>
  <si>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</si>
  <si>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</si>
  <si>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</si>
  <si>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</si>
  <si>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</si>
  <si>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</si>
  <si>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</si>
  <si>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</si>
  <si>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</si>
  <si>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</si>
  <si>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</si>
  <si>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</si>
  <si>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</si>
  <si>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</si>
  <si>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</si>
  <si>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</si>
  <si>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</si>
  <si>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</si>
  <si>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</si>
  <si>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</si>
  <si>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</si>
  <si>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</si>
  <si>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</si>
  <si>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</si>
  <si>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</si>
  <si>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</si>
  <si>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</si>
  <si>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</si>
  <si>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</si>
  <si>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</si>
  <si>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</si>
  <si>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</si>
  <si>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</si>
  <si>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</si>
  <si>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</si>
  <si>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</si>
  <si>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</si>
  <si>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</si>
  <si>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</si>
  <si>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</si>
  <si>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</si>
  <si>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</si>
  <si>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</si>
  <si>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</si>
  <si>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</si>
  <si>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</si>
  <si>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</si>
  <si>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</si>
  <si>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</si>
  <si>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</si>
  <si>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</si>
  <si>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</si>
  <si>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</si>
  <si>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</si>
  <si>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</si>
  <si>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</si>
  <si>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</si>
  <si>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</si>
  <si>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</si>
  <si>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</si>
  <si>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</si>
  <si>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</si>
  <si>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</si>
  <si>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</si>
  <si>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</si>
  <si>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</si>
  <si>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</si>
  <si>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</si>
  <si>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</si>
  <si>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</si>
  <si>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</si>
  <si>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</si>
  <si>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</si>
  <si>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</si>
  <si>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</si>
  <si>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</si>
  <si>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</si>
  <si>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</si>
  <si>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</si>
  <si>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</si>
  <si>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</si>
  <si>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</si>
  <si>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</si>
  <si>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</si>
  <si>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</si>
  <si>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</si>
  <si>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</si>
  <si>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</si>
  <si>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</si>
  <si>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</si>
  <si>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</si>
  <si>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</si>
  <si>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</si>
  <si>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</si>
  <si>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</si>
  <si>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</si>
  <si>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</si>
  <si>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</si>
  <si>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</si>
  <si>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</si>
  <si>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</si>
  <si>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</si>
  <si>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</si>
  <si>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</si>
  <si>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</si>
  <si>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</si>
  <si>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</si>
  <si>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</si>
  <si>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</si>
  <si>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</si>
  <si>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</si>
  <si>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</si>
  <si>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</si>
  <si>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</si>
  <si>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</si>
  <si>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</si>
  <si>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</si>
  <si>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</si>
  <si>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</si>
  <si>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</si>
  <si>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</si>
  <si>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</si>
  <si>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</si>
  <si>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</si>
  <si>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</si>
  <si>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</si>
  <si>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</si>
  <si>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</si>
  <si>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</si>
  <si>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</si>
  <si>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</si>
  <si>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</si>
  <si>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</si>
  <si>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</si>
  <si>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</si>
  <si>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</si>
  <si>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</si>
  <si>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</si>
  <si>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</si>
  <si>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</si>
  <si>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</si>
  <si>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</si>
  <si>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</si>
  <si>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</si>
  <si>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</si>
  <si>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</si>
  <si>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</si>
  <si>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</si>
  <si>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</si>
  <si>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</si>
  <si>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</si>
  <si>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</si>
  <si>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</si>
  <si>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</si>
  <si>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</si>
  <si>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</si>
  <si>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</si>
  <si>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</si>
  <si>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</si>
  <si>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</si>
  <si>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</si>
  <si>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</si>
  <si>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</si>
  <si>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</si>
  <si>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</si>
  <si>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</si>
  <si>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</si>
  <si>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</si>
  <si>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</si>
  <si>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</si>
  <si>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</si>
  <si>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</si>
  <si>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</si>
  <si>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</si>
  <si>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</si>
  <si>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</si>
  <si>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</si>
  <si>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</si>
  <si>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</si>
  <si>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</si>
  <si>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</si>
  <si>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</si>
  <si>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</si>
  <si>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</si>
  <si>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</si>
  <si>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</si>
  <si>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</si>
  <si>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</si>
  <si>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</si>
  <si>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</si>
  <si>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</si>
  <si>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</si>
  <si>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</si>
  <si>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</si>
  <si>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</si>
  <si>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</si>
  <si>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</si>
  <si>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</si>
  <si>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</si>
  <si>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</si>
  <si>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</si>
  <si>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</si>
  <si>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</si>
  <si>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</si>
  <si>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</si>
  <si>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</si>
  <si>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</si>
  <si>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</si>
  <si>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</si>
  <si>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</si>
  <si>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</si>
  <si>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</si>
  <si>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</si>
  <si>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</si>
  <si>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</si>
  <si>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</si>
  <si>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</si>
  <si>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</si>
  <si>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</si>
  <si>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</si>
  <si>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</si>
  <si>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</si>
  <si>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</si>
  <si>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</si>
  <si>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</si>
  <si>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</si>
  <si>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</si>
  <si>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</si>
  <si>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</si>
  <si>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</si>
  <si>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</si>
  <si>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</si>
  <si>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</si>
  <si>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</si>
  <si>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</si>
  <si>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</si>
  <si>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</si>
  <si>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</si>
  <si>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</si>
  <si>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</si>
  <si>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</si>
  <si>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</si>
  <si>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</si>
  <si>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</si>
  <si>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</si>
  <si>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</si>
  <si>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</si>
  <si>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</si>
  <si>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</si>
  <si>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</si>
  <si>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</si>
  <si>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</si>
  <si>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</si>
  <si>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</si>
  <si>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</si>
  <si>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</si>
  <si>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</si>
  <si>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</si>
  <si>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</si>
  <si>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</si>
  <si>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</si>
  <si>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</si>
  <si>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</si>
  <si>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</si>
  <si>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</si>
  <si>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</si>
  <si>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</si>
  <si>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</si>
  <si>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</si>
  <si>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</si>
  <si>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</si>
  <si>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</si>
  <si>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</si>
  <si>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</si>
  <si>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</si>
  <si>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</si>
  <si>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</si>
  <si>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</si>
  <si>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</si>
  <si>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</si>
  <si>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</si>
  <si>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</si>
  <si>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</si>
  <si>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</si>
  <si>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</si>
  <si>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</si>
  <si>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</si>
  <si>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</si>
  <si>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</si>
  <si>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</si>
  <si>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</si>
  <si>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</si>
  <si>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</si>
  <si>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</si>
  <si>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</si>
  <si>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</si>
  <si>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</si>
  <si>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</si>
  <si>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</si>
  <si>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</si>
  <si>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</si>
  <si>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</si>
  <si>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</si>
  <si>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</si>
  <si>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</si>
  <si>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</si>
  <si>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</si>
  <si>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</si>
  <si>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</si>
  <si>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</si>
  <si>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</si>
  <si>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</si>
  <si>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</si>
  <si>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</si>
  <si>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</si>
  <si>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</si>
  <si>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</si>
  <si>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</si>
  <si>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</si>
  <si>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</si>
  <si>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</si>
  <si>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</si>
  <si>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</si>
  <si>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</si>
  <si>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</si>
  <si>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</si>
  <si>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</si>
  <si>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</si>
  <si>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</si>
  <si>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</si>
  <si>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</si>
  <si>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</si>
  <si>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</si>
  <si>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</si>
  <si>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</si>
  <si>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</si>
  <si>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</si>
  <si>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</si>
  <si>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</si>
  <si>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</si>
  <si>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</si>
  <si>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</si>
  <si>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</si>
  <si>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</si>
  <si>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</si>
  <si>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</si>
  <si>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</si>
  <si>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</si>
  <si>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</si>
  <si>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</si>
  <si>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</si>
  <si>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</si>
  <si>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</si>
  <si>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</si>
  <si>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</si>
  <si>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</si>
  <si>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</si>
  <si>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</si>
  <si>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</si>
  <si>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</si>
  <si>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</si>
  <si>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</si>
  <si>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</si>
  <si>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</si>
  <si>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</si>
  <si>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</si>
  <si>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</si>
  <si>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</si>
  <si>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</si>
  <si>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</si>
  <si>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</si>
  <si>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</si>
  <si>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</si>
  <si>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</si>
  <si>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</si>
  <si>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</si>
  <si>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</si>
  <si>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</si>
  <si>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</si>
  <si>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</si>
  <si>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</si>
  <si>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</si>
  <si>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</si>
  <si>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</si>
  <si>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</si>
  <si>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</si>
  <si>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</si>
  <si>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</si>
  <si>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</si>
  <si>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</si>
  <si>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</si>
  <si>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</si>
  <si>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</si>
  <si>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</si>
  <si>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</si>
  <si>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</si>
  <si>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</si>
  <si>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</si>
  <si>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</si>
  <si>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</si>
  <si>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</si>
  <si>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</si>
  <si>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</si>
  <si>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</si>
  <si>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</si>
  <si>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</si>
  <si>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</si>
  <si>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</si>
  <si>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</si>
  <si>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</si>
  <si>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</si>
  <si>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</si>
  <si>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</si>
  <si>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</si>
  <si>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</si>
  <si>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</si>
  <si>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</si>
  <si>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</si>
  <si>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</si>
  <si>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</si>
  <si>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</si>
  <si>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</si>
  <si>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</si>
  <si>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</si>
  <si>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</si>
  <si>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</si>
  <si>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</si>
  <si>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</si>
  <si>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</si>
  <si>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</si>
  <si>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</si>
  <si>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</si>
  <si>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</si>
  <si>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</si>
  <si>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</si>
  <si>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</si>
  <si>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</si>
  <si>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</si>
  <si>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</si>
  <si>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</si>
  <si>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</si>
  <si>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</si>
  <si>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</si>
  <si>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</si>
  <si>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</si>
  <si>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</si>
  <si>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</si>
  <si>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</si>
  <si>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</si>
  <si>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</si>
  <si>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</si>
  <si>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</si>
  <si>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</si>
  <si>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</si>
  <si>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</si>
  <si>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</si>
  <si>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</si>
  <si>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</si>
  <si>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</si>
  <si>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</si>
  <si>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</si>
  <si>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</si>
  <si>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</si>
  <si>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</si>
  <si>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</si>
  <si>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</si>
  <si>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</si>
  <si>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</si>
  <si>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</si>
  <si>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</si>
  <si>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</si>
  <si>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</si>
  <si>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</si>
  <si>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</si>
  <si>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</si>
  <si>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</si>
  <si>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</si>
  <si>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</si>
  <si>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</si>
  <si>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</si>
  <si>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</si>
  <si>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</si>
  <si>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</si>
  <si>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</si>
  <si>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</si>
  <si>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</si>
  <si>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</si>
  <si>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</si>
  <si>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</si>
  <si>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</si>
  <si>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</si>
  <si>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</si>
  <si>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</si>
  <si>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</si>
  <si>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</si>
  <si>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</si>
  <si>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</si>
  <si>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</si>
  <si>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</si>
  <si>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</si>
  <si>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</si>
  <si>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</si>
  <si>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</si>
  <si>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</si>
  <si>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</si>
  <si>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</si>
  <si>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</si>
  <si>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</si>
  <si>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</si>
  <si>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</si>
  <si>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</si>
  <si>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</si>
  <si>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</si>
  <si>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</si>
  <si>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</si>
  <si>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</si>
  <si>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</si>
  <si>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</si>
  <si>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</si>
  <si>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</si>
  <si>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</si>
  <si>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</si>
  <si>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</si>
  <si>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</si>
  <si>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</si>
  <si>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</si>
  <si>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</si>
  <si>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</si>
  <si>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</si>
  <si>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</si>
  <si>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</si>
  <si>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</si>
  <si>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</si>
  <si>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</si>
  <si>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</si>
  <si>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</si>
  <si>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</si>
  <si>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</si>
  <si>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</si>
  <si>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</si>
  <si>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</si>
  <si>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</si>
  <si>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</si>
  <si>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</si>
  <si>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</si>
  <si>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</si>
  <si>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</si>
  <si>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</si>
  <si>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</si>
  <si>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</si>
  <si>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</si>
  <si>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</si>
  <si>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</si>
  <si>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</si>
  <si>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</si>
  <si>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</si>
  <si>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</si>
  <si>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</si>
  <si>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</si>
  <si>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</si>
  <si>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</si>
  <si>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</si>
  <si>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</si>
  <si>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</si>
  <si>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</si>
  <si>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</si>
  <si>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</si>
  <si>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</si>
  <si>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</si>
  <si>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</si>
  <si>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</si>
  <si>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</si>
  <si>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</si>
  <si>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</si>
  <si>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</si>
  <si>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</si>
  <si>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</si>
  <si>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</si>
  <si>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</si>
  <si>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</si>
  <si>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</si>
  <si>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</si>
  <si>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</si>
  <si>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</si>
  <si>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</si>
  <si>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</si>
  <si>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</si>
  <si>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</si>
  <si>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</si>
  <si>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</si>
  <si>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</si>
  <si>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</si>
  <si>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</si>
  <si>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</si>
  <si>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</si>
  <si>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</si>
  <si>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</si>
  <si>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</si>
  <si>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</si>
  <si>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</si>
  <si>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</si>
  <si>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</si>
  <si>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</si>
  <si>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</si>
  <si>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</si>
  <si>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</si>
  <si>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</si>
  <si>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</si>
  <si>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</si>
  <si>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</si>
  <si>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</si>
  <si>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</si>
  <si>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</si>
  <si>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</si>
  <si>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</si>
  <si>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</si>
  <si>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</si>
  <si>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</si>
  <si>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</si>
  <si>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</si>
  <si>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</si>
  <si>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</si>
  <si>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</si>
  <si>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</si>
  <si>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</si>
  <si>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</si>
  <si>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</si>
  <si>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</si>
  <si>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</si>
  <si>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</si>
  <si>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</si>
  <si>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</si>
  <si>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</si>
  <si>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</si>
  <si>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</si>
  <si>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</si>
  <si>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</si>
  <si>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</si>
  <si>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</si>
  <si>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</si>
  <si>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</si>
  <si>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</si>
  <si>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</si>
  <si>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</si>
  <si>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</si>
  <si>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</si>
  <si>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</si>
  <si>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</si>
  <si>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</si>
  <si>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</si>
  <si>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</si>
  <si>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</si>
  <si>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</si>
  <si>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</si>
  <si>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</si>
  <si>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</si>
  <si>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</si>
  <si>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</si>
  <si>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</si>
  <si>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</si>
  <si>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</si>
  <si>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</si>
  <si>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</si>
  <si>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</si>
  <si>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</si>
  <si>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</si>
  <si>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</si>
  <si>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</si>
  <si>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</si>
  <si>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</si>
  <si>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</si>
  <si>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</si>
  <si>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</si>
  <si>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</si>
  <si>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</si>
  <si>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</si>
  <si>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</si>
  <si>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</si>
  <si>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</si>
  <si>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</si>
  <si>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</si>
  <si>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</si>
  <si>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</si>
  <si>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</si>
  <si>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</si>
  <si>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</si>
  <si>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</si>
  <si>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</si>
  <si>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</si>
  <si>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</si>
  <si>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</si>
  <si>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</si>
  <si>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</si>
  <si>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</si>
  <si>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</si>
  <si>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</si>
  <si>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</si>
  <si>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</si>
  <si>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</si>
  <si>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</si>
  <si>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</si>
  <si>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</si>
  <si>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</si>
  <si>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</si>
  <si>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</si>
  <si>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</si>
  <si>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</si>
  <si>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</si>
  <si>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</si>
  <si>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</si>
  <si>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</si>
  <si>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</si>
  <si>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</si>
  <si>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</si>
  <si>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</si>
  <si>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</si>
  <si>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</si>
  <si>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</si>
  <si>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</si>
  <si>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</si>
  <si>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</si>
  <si>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</si>
  <si>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</si>
  <si>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</si>
  <si>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</si>
  <si>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</si>
  <si>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</si>
  <si>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</si>
  <si>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</si>
  <si>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</si>
  <si>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</si>
  <si>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</si>
  <si>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</si>
  <si>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</si>
  <si>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</si>
  <si>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</si>
  <si>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</si>
  <si>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</si>
  <si>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</si>
  <si>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</si>
  <si>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</si>
  <si>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</si>
  <si>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</si>
  <si>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</si>
  <si>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</si>
  <si>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</si>
  <si>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</si>
  <si>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</si>
  <si>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</si>
  <si>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</si>
  <si>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</si>
  <si>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</si>
  <si>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</si>
  <si>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</si>
  <si>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</si>
  <si>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</si>
  <si>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</si>
  <si>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</si>
  <si>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</si>
  <si>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</si>
  <si>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</si>
  <si>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</si>
  <si>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</si>
  <si>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</si>
  <si>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</si>
  <si>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</si>
  <si>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</si>
  <si>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</si>
  <si>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</si>
  <si>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</si>
  <si>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</si>
  <si>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</si>
  <si>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</si>
  <si>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</si>
  <si>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</si>
  <si>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</si>
  <si>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</si>
  <si>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</si>
  <si>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</si>
  <si>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</si>
  <si>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</si>
  <si>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</si>
  <si>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</si>
  <si>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</si>
  <si>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</si>
  <si>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</si>
  <si>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</si>
  <si>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</si>
  <si>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</si>
  <si>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</si>
  <si>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</si>
  <si>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</si>
  <si>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</si>
  <si>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</si>
  <si>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</si>
  <si>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</si>
  <si>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</si>
  <si>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</si>
  <si>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</si>
  <si>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</si>
  <si>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</si>
  <si>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</si>
  <si>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</si>
  <si>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</si>
  <si>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</si>
  <si>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</si>
  <si>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</si>
  <si>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</si>
  <si>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</si>
  <si>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</si>
  <si>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</si>
  <si>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</si>
  <si>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</si>
  <si>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</si>
  <si>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</si>
  <si>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</si>
  <si>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</si>
  <si>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</si>
  <si>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</si>
  <si>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</si>
  <si>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</si>
  <si>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</si>
  <si>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</si>
  <si>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</si>
  <si>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</si>
  <si>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</si>
  <si>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</si>
  <si>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</si>
  <si>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</si>
  <si>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</si>
  <si>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</si>
  <si>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</si>
  <si>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</si>
  <si>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</si>
  <si>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</si>
  <si>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</si>
  <si>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</si>
  <si>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</si>
  <si>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</si>
  <si>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</si>
  <si>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</si>
  <si>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</si>
  <si>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</si>
  <si>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</si>
  <si>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</si>
  <si>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</si>
  <si>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</si>
  <si>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</si>
  <si>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</si>
  <si>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</si>
  <si>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</si>
  <si>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</si>
  <si>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</si>
  <si>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</si>
  <si>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</si>
  <si>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</si>
  <si>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</si>
  <si>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</si>
  <si>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</si>
  <si>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</si>
  <si>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</si>
  <si>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</si>
  <si>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</si>
  <si>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</si>
  <si>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</si>
  <si>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</si>
  <si>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</si>
  <si>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</si>
  <si>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</si>
  <si>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</si>
  <si>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</si>
  <si>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</si>
  <si>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</si>
  <si>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</si>
  <si>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</si>
  <si>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</si>
  <si>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</si>
  <si>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</si>
  <si>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</si>
  <si>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</si>
  <si>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</si>
  <si>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</si>
  <si>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</si>
  <si>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</si>
  <si>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</si>
  <si>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</si>
  <si>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</si>
  <si>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</si>
  <si>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</si>
  <si>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</si>
  <si>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</si>
  <si>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</si>
  <si>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</si>
  <si>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</si>
  <si>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</si>
  <si>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</si>
  <si>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</si>
  <si>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</si>
  <si>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</si>
  <si>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</si>
  <si>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</si>
  <si>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</si>
  <si>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</si>
  <si>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</si>
  <si>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</si>
  <si>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</si>
  <si>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</si>
  <si>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</si>
  <si>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</si>
  <si>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</si>
  <si>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</si>
  <si>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</si>
  <si>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</si>
  <si>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</si>
  <si>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</si>
  <si>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</si>
  <si>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</si>
  <si>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</si>
  <si>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</si>
  <si>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</si>
  <si>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</si>
  <si>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</si>
  <si>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</si>
  <si>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</si>
  <si>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</si>
  <si>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</si>
  <si>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</si>
  <si>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</si>
  <si>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</si>
  <si>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</si>
  <si>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</si>
  <si>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</si>
  <si>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</si>
  <si>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</si>
  <si>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</si>
  <si>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</si>
  <si>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</si>
  <si>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</si>
  <si>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</si>
  <si>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</si>
  <si>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</si>
  <si>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</si>
  <si>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</si>
  <si>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</si>
  <si>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</si>
  <si>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</si>
  <si>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</si>
  <si>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</si>
  <si>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</si>
  <si>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</si>
  <si>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</si>
  <si>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</si>
  <si>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</si>
  <si>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</si>
  <si>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</si>
  <si>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</si>
  <si>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</si>
  <si>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</si>
  <si>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</si>
  <si>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</si>
  <si>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</si>
  <si>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</si>
  <si>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</si>
  <si>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</si>
  <si>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</si>
  <si>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</si>
  <si>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</si>
  <si>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</si>
  <si>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</si>
  <si>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</si>
  <si>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</si>
  <si>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</si>
  <si>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</si>
  <si>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</si>
  <si>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</si>
  <si>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</si>
  <si>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</si>
  <si>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</si>
  <si>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</si>
  <si>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</si>
  <si>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</si>
  <si>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</si>
  <si>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</si>
  <si>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</si>
  <si>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</si>
  <si>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</si>
  <si>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</si>
  <si>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</si>
  <si>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</si>
  <si>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</si>
  <si>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</si>
  <si>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</si>
  <si>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</si>
  <si>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</si>
  <si>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</si>
  <si>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</si>
  <si>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</si>
  <si>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</si>
  <si>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</si>
  <si>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</si>
  <si>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</si>
  <si>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</si>
  <si>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</si>
  <si>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</si>
  <si>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</si>
  <si>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</si>
  <si>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</si>
  <si>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</si>
  <si>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</si>
  <si>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</si>
  <si>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</si>
  <si>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</si>
  <si>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</si>
  <si>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</si>
  <si>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</si>
  <si>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</si>
  <si>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</si>
  <si>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</si>
  <si>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</si>
  <si>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</si>
  <si>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</si>
  <si>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</si>
  <si>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</si>
  <si>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</si>
  <si>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</si>
  <si>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</si>
  <si>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</si>
  <si>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</si>
  <si>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</si>
  <si>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</si>
  <si>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</si>
  <si>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</si>
  <si>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</si>
  <si>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</si>
  <si>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</si>
  <si>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</si>
  <si>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</si>
  <si>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</si>
  <si>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</si>
  <si>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</si>
  <si>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</si>
  <si>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</si>
  <si>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</si>
  <si>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</si>
  <si>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</si>
  <si>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</si>
  <si>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</si>
  <si>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</si>
  <si>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</si>
  <si>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</si>
  <si>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</si>
  <si>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</si>
  <si>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</si>
  <si>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</si>
  <si>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</si>
  <si>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</si>
  <si>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</si>
  <si>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</si>
  <si>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</si>
  <si>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</si>
  <si>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</si>
  <si>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</si>
  <si>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</si>
  <si>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</si>
  <si>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</si>
  <si>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</si>
  <si>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</si>
  <si>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</si>
  <si>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</si>
  <si>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</si>
  <si>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</si>
  <si>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</si>
  <si>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</si>
  <si>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</si>
  <si>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</si>
  <si>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</si>
  <si>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</si>
  <si>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</si>
  <si>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</si>
  <si>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</si>
  <si>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</si>
  <si>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</si>
  <si>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</si>
  <si>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</si>
  <si>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</si>
  <si>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</si>
  <si>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</si>
  <si>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</si>
  <si>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</si>
  <si>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</si>
  <si>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</si>
  <si>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</si>
  <si>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</si>
  <si>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</si>
  <si>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</si>
  <si>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</si>
  <si>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</si>
  <si>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</si>
  <si>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</si>
  <si>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</si>
  <si>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</si>
  <si>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</si>
  <si>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</si>
  <si>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</si>
  <si>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</si>
  <si>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</si>
  <si>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</si>
  <si>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</si>
  <si>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</si>
  <si>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</si>
  <si>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</si>
  <si>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</si>
  <si>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</si>
  <si>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</si>
  <si>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</si>
  <si>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</si>
  <si>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</si>
  <si>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</si>
  <si>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</si>
  <si>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</si>
  <si>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</si>
  <si>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</si>
  <si>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</si>
  <si>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</si>
  <si>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</si>
  <si>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</si>
  <si>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</si>
  <si>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</si>
  <si>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</si>
  <si>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</si>
  <si>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</si>
  <si>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</si>
  <si>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</si>
  <si>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</si>
  <si>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</si>
  <si>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</si>
  <si>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</si>
  <si>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</si>
  <si>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</si>
  <si>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</si>
  <si>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</si>
  <si>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</si>
  <si>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</si>
  <si>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</si>
  <si>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</si>
  <si>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</si>
  <si>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</si>
  <si>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</si>
  <si>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</si>
  <si>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</si>
  <si>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</si>
  <si>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</si>
  <si>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</si>
  <si>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</si>
  <si>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</si>
  <si>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</si>
  <si>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</si>
  <si>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</si>
  <si>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</si>
  <si>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</si>
  <si>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</si>
  <si>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</si>
  <si>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</si>
  <si>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</si>
  <si>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</si>
  <si>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</si>
  <si>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</si>
  <si>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</si>
  <si>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</si>
  <si>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</si>
  <si>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</si>
  <si>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</si>
  <si>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</si>
  <si>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</si>
  <si>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</si>
  <si>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</si>
  <si>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</si>
  <si>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</si>
  <si>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</si>
  <si>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</si>
  <si>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</si>
  <si>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</si>
  <si>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</si>
  <si>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</si>
  <si>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</si>
  <si>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</si>
  <si>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</si>
  <si>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</si>
  <si>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</si>
  <si>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</si>
  <si>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</si>
  <si>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</si>
  <si>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</si>
  <si>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</si>
  <si>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</si>
  <si>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</si>
  <si>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</si>
  <si>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</si>
  <si>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</si>
  <si>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</si>
  <si>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</si>
  <si>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</si>
  <si>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</si>
  <si>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</si>
  <si>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</si>
  <si>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</si>
  <si>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</si>
  <si>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</si>
  <si>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</si>
  <si>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</si>
  <si>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</si>
  <si>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</si>
  <si>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</si>
  <si>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</si>
  <si>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</si>
  <si>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</si>
  <si>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</si>
  <si>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</si>
  <si>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</si>
  <si>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</si>
  <si>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</si>
  <si>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</si>
  <si>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</si>
  <si>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</si>
  <si>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</si>
  <si>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</si>
  <si>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</si>
  <si>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</si>
  <si>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</si>
  <si>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</si>
  <si>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</si>
  <si>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</si>
  <si>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</si>
  <si>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</si>
  <si>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</si>
  <si>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</si>
  <si>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</si>
  <si>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</si>
  <si>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</si>
  <si>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</si>
  <si>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</si>
  <si>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</si>
  <si>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</si>
  <si>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</si>
  <si>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</si>
  <si>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</si>
  <si>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</si>
  <si>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</si>
  <si>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</si>
  <si>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</si>
  <si>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</si>
  <si>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</si>
  <si>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</si>
  <si>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</si>
  <si>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</si>
  <si>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</si>
  <si>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</si>
  <si>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</si>
  <si>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</si>
  <si>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</si>
  <si>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</si>
  <si>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</si>
  <si>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</si>
  <si>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</si>
  <si>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</si>
  <si>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</si>
  <si>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</si>
  <si>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</si>
  <si>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</si>
  <si>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</si>
  <si>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</si>
  <si>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</si>
  <si>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</si>
  <si>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</si>
  <si>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</si>
  <si>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</si>
  <si>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</si>
  <si>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</si>
  <si>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</si>
  <si>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</si>
  <si>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</si>
  <si>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</si>
  <si>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</si>
  <si>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</si>
  <si>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</si>
  <si>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</si>
  <si>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</si>
  <si>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</si>
  <si>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</si>
  <si>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</si>
  <si>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</si>
  <si>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</si>
  <si>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</si>
  <si>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</si>
  <si>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</si>
  <si>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</si>
  <si>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</si>
  <si>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</si>
  <si>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</si>
  <si>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</si>
  <si>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</si>
  <si>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</si>
  <si>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</si>
  <si>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</si>
  <si>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</si>
  <si>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</si>
  <si>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</si>
  <si>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</si>
  <si>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</si>
  <si>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</si>
  <si>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</si>
  <si>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</si>
  <si>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</si>
  <si>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</si>
  <si>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</si>
  <si>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</si>
  <si>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</si>
  <si>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</si>
  <si>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</si>
  <si>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</si>
  <si>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</si>
  <si>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</si>
  <si>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</si>
  <si>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</si>
  <si>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</si>
  <si>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</si>
  <si>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</si>
  <si>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</si>
  <si>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</si>
  <si>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</si>
  <si>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</si>
  <si>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</si>
  <si>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</si>
  <si>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</si>
  <si>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</si>
  <si>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</si>
  <si>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</si>
  <si>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</si>
  <si>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</si>
  <si>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</si>
  <si>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</si>
  <si>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</si>
  <si>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</si>
  <si>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</si>
  <si>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</si>
  <si>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</si>
  <si>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</si>
  <si>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</si>
  <si>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</si>
  <si>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</si>
  <si>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</si>
  <si>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</si>
  <si>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</si>
  <si>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</si>
  <si>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</si>
  <si>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</si>
  <si>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</si>
  <si>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</si>
  <si>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</si>
  <si>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</si>
  <si>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</si>
  <si>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</si>
  <si>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</si>
  <si>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</si>
  <si>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</si>
  <si>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</si>
  <si>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</si>
  <si>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</si>
  <si>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</si>
  <si>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</si>
  <si>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</si>
  <si>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</si>
  <si>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</si>
  <si>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</si>
  <si>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</si>
  <si>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</si>
  <si>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</si>
  <si>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</si>
  <si>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</si>
  <si>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</si>
  <si>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</si>
  <si>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</si>
  <si>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</si>
  <si>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</si>
  <si>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</si>
  <si>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</si>
  <si>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</si>
  <si>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</si>
  <si>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</si>
  <si>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</si>
  <si>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</si>
  <si>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</si>
  <si>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</si>
  <si>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</si>
  <si>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</si>
  <si>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</si>
  <si>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</si>
  <si>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</si>
  <si>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</si>
  <si>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</si>
  <si>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</si>
  <si>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</si>
  <si>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</si>
  <si>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</si>
  <si>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</si>
  <si>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</si>
  <si>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</si>
  <si>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</si>
  <si>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</si>
  <si>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</si>
  <si>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</si>
  <si>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</si>
  <si>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</si>
  <si>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</si>
  <si>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</si>
  <si>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</si>
  <si>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</si>
  <si>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</si>
  <si>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</si>
  <si>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</si>
  <si>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</si>
  <si>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</si>
  <si>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</si>
  <si>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</si>
  <si>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</si>
  <si>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</si>
  <si>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</si>
  <si>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</si>
  <si>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</si>
  <si>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</si>
  <si>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</si>
  <si>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</si>
  <si>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</si>
  <si>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</si>
  <si>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</si>
  <si>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</si>
  <si>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</si>
  <si>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</si>
  <si>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</si>
  <si>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</si>
  <si>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</si>
  <si>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</si>
  <si>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</si>
  <si>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</si>
  <si>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</si>
  <si>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</si>
  <si>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</si>
  <si>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</si>
  <si>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</si>
  <si>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</si>
  <si>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</si>
  <si>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</si>
  <si>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</si>
  <si>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</si>
  <si>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</si>
  <si>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</si>
  <si>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</si>
  <si>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</si>
  <si>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</si>
  <si>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</si>
  <si>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</si>
  <si>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</si>
  <si>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</si>
  <si>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</si>
  <si>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</si>
  <si>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</si>
  <si>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</si>
  <si>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</si>
  <si>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</si>
  <si>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</si>
  <si>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</si>
  <si>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</si>
  <si>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</si>
  <si>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</si>
  <si>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</si>
  <si>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</si>
  <si>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</si>
  <si>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</si>
  <si>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</si>
  <si>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</si>
  <si>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</si>
  <si>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</si>
  <si>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</si>
  <si>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</si>
  <si>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</si>
  <si>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</si>
  <si>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</si>
  <si>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</si>
  <si>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</si>
  <si>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</si>
  <si>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</si>
  <si>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</si>
  <si>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</si>
  <si>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</si>
  <si>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</si>
  <si>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</si>
  <si>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</si>
  <si>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</si>
  <si>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</si>
  <si>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</si>
  <si>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</si>
  <si>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</si>
  <si>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</si>
  <si>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</si>
  <si>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</si>
  <si>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</si>
  <si>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</si>
  <si>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</si>
  <si>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</si>
  <si>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</si>
  <si>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</si>
  <si>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</si>
  <si>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</si>
  <si>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</si>
  <si>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</si>
  <si>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</si>
  <si>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</si>
  <si>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</si>
  <si>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</si>
  <si>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</si>
  <si>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</si>
  <si>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</si>
  <si>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</si>
  <si>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</si>
  <si>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</si>
  <si>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</si>
  <si>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</si>
  <si>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</si>
  <si>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</si>
  <si>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</si>
  <si>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</si>
  <si>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</si>
  <si>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</si>
  <si>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</si>
  <si>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</si>
  <si>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</si>
  <si>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</si>
  <si>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</si>
  <si>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</si>
  <si>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</si>
  <si>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</si>
  <si>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</si>
  <si>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</si>
  <si>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</si>
  <si>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</si>
  <si>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</si>
  <si>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</si>
  <si>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</si>
  <si>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</si>
  <si>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</si>
  <si>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</si>
  <si>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</si>
  <si>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</si>
  <si>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</si>
  <si>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</si>
  <si>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</si>
  <si>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</si>
  <si>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</si>
  <si>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</si>
  <si>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</si>
  <si>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</si>
  <si>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</si>
  <si>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</si>
  <si>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</si>
  <si>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</si>
  <si>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</si>
  <si>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</si>
  <si>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</si>
  <si>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</si>
  <si>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</si>
  <si>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</si>
  <si>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</si>
  <si>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</si>
  <si>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</si>
  <si>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</si>
  <si>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</si>
  <si>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</si>
  <si>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</si>
  <si>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</si>
  <si>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</si>
  <si>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</si>
  <si>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</si>
  <si>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</si>
  <si>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</si>
  <si>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</si>
  <si>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</si>
  <si>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</si>
  <si>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</si>
  <si>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</si>
  <si>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</si>
  <si>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</si>
  <si>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</si>
  <si>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</si>
  <si>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</si>
  <si>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</si>
  <si>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</si>
  <si>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</si>
  <si>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</si>
  <si>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</si>
  <si>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</si>
  <si>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</si>
  <si>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</si>
  <si>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</si>
  <si>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</si>
  <si>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</si>
  <si>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</si>
  <si>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</si>
  <si>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</si>
  <si>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</si>
  <si>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</si>
  <si>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</si>
  <si>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</si>
  <si>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</si>
  <si>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</si>
  <si>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</si>
  <si>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</si>
  <si>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</si>
  <si>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</si>
  <si>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</si>
  <si>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</si>
  <si>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</si>
  <si>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</si>
  <si>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</si>
  <si>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</si>
  <si>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</si>
  <si>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</si>
  <si>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</si>
  <si>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</si>
  <si>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</si>
  <si>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</si>
  <si>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</si>
  <si>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</si>
  <si>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</si>
  <si>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</si>
  <si>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</si>
  <si>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</si>
  <si>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</si>
  <si>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</si>
  <si>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</si>
  <si>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</si>
  <si>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</si>
  <si>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</si>
  <si>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</si>
  <si>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</si>
  <si>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</si>
  <si>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</si>
  <si>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</si>
  <si>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</si>
  <si>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</si>
  <si>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</si>
  <si>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</si>
  <si>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</si>
  <si>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</si>
  <si>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</si>
  <si>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</si>
  <si>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</si>
  <si>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</si>
  <si>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</si>
  <si>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</si>
  <si>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</si>
  <si>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</si>
  <si>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</si>
  <si>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</si>
  <si>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</si>
  <si>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</si>
  <si>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</si>
  <si>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</si>
  <si>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</si>
  <si>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</si>
  <si>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</si>
  <si>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</si>
  <si>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</si>
  <si>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</si>
  <si>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</si>
  <si>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</si>
  <si>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</si>
  <si>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</si>
  <si>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</si>
  <si>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</si>
  <si>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</si>
  <si>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</si>
  <si>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</si>
  <si>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</si>
  <si>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</si>
  <si>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</si>
  <si>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</si>
  <si>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</si>
  <si>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</si>
  <si>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</si>
  <si>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</si>
  <si>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</si>
  <si>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</si>
  <si>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</si>
  <si>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</si>
  <si>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</si>
  <si>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</si>
  <si>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</si>
  <si>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</si>
  <si>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</si>
  <si>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</si>
  <si>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</si>
  <si>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</si>
  <si>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</si>
  <si>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</si>
  <si>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</si>
  <si>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</si>
  <si>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</si>
  <si>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</si>
  <si>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</si>
  <si>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</si>
  <si>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</si>
  <si>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</si>
  <si>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</si>
  <si>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</si>
  <si>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</si>
  <si>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</si>
  <si>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</si>
  <si>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</si>
  <si>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</si>
  <si>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</si>
  <si>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</si>
  <si>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</si>
  <si>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</si>
  <si>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</si>
  <si>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</si>
  <si>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</si>
  <si>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</si>
  <si>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</si>
  <si>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</si>
  <si>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</si>
  <si>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</si>
  <si>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</si>
  <si>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</si>
  <si>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</si>
  <si>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</si>
  <si>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</si>
  <si>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</si>
  <si>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</si>
  <si>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</si>
  <si>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</si>
  <si>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</si>
  <si>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</si>
  <si>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</si>
  <si>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</si>
  <si>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</si>
  <si>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</si>
  <si>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</si>
  <si>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</si>
  <si>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</si>
  <si>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</si>
  <si>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</si>
  <si>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</si>
  <si>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</si>
  <si>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</si>
  <si>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</si>
  <si>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</si>
  <si>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</si>
  <si>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</si>
  <si>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</si>
  <si>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</si>
  <si>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</si>
  <si>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</si>
  <si>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</si>
  <si>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</si>
  <si>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</si>
  <si>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</si>
  <si>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</si>
  <si>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</si>
  <si>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</si>
  <si>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</si>
  <si>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</si>
  <si>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</si>
  <si>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</si>
  <si>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</si>
  <si>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</si>
  <si>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</si>
  <si>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</si>
  <si>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</si>
  <si>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</si>
  <si>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</si>
  <si>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</si>
  <si>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</si>
  <si>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</si>
  <si>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</si>
  <si>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</si>
  <si>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</si>
  <si>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</si>
  <si>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</si>
  <si>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</si>
  <si>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</si>
  <si>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</si>
  <si>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</si>
  <si>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</si>
  <si>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</si>
  <si>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</si>
  <si>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</si>
  <si>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</si>
  <si>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</si>
  <si>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</si>
  <si>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</si>
  <si>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</si>
  <si>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</si>
  <si>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</si>
  <si>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</si>
  <si>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</si>
  <si>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</si>
  <si>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</si>
  <si>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</si>
  <si>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</si>
  <si>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</si>
  <si>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</si>
  <si>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</si>
  <si>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</si>
  <si>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</si>
  <si>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</si>
  <si>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</si>
  <si>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</si>
  <si>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</si>
  <si>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</si>
  <si>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</si>
  <si>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</si>
  <si>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</si>
  <si>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</si>
  <si>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</si>
  <si>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</si>
  <si>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</si>
  <si>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</si>
  <si>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</si>
  <si>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</si>
  <si>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</si>
  <si>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</si>
  <si>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</si>
  <si>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</si>
  <si>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</si>
  <si>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</si>
  <si>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</si>
  <si>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</si>
  <si>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</si>
  <si>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</si>
  <si>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</si>
  <si>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</si>
  <si>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</si>
  <si>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</si>
  <si>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</si>
  <si>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</si>
  <si>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</si>
  <si>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</si>
  <si>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</si>
  <si>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</si>
  <si>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</si>
  <si>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</si>
  <si>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</si>
  <si>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</si>
  <si>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</si>
  <si>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</si>
  <si>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</si>
  <si>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</si>
  <si>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</si>
  <si>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</si>
  <si>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</si>
  <si>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</si>
  <si>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</si>
  <si>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</si>
  <si>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</si>
  <si>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</si>
  <si>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</si>
  <si>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</si>
  <si>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</si>
  <si>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</si>
  <si>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</si>
  <si>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</si>
  <si>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</si>
  <si>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</si>
  <si>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</si>
  <si>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</si>
  <si>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</si>
  <si>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</si>
  <si>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</si>
  <si>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</si>
  <si>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</si>
  <si>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</si>
  <si>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</si>
  <si>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</si>
  <si>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</si>
  <si>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</si>
  <si>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</si>
  <si>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</si>
  <si>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</si>
  <si>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</si>
  <si>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</si>
  <si>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</si>
  <si>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</si>
  <si>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</si>
  <si>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</si>
  <si>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</si>
  <si>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</si>
  <si>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</si>
  <si>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</si>
  <si>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</si>
  <si>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</si>
  <si>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</si>
  <si>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</si>
  <si>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</si>
  <si>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</si>
  <si>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</si>
  <si>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</si>
  <si>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</si>
  <si>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</si>
  <si>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</si>
  <si>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</si>
  <si>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</si>
  <si>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</si>
  <si>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</si>
  <si>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</si>
  <si>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</si>
  <si>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</si>
  <si>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</si>
  <si>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</si>
  <si>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</si>
  <si>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</si>
  <si>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</si>
  <si>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</si>
  <si>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</si>
  <si>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</si>
  <si>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</si>
  <si>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</si>
  <si>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</si>
  <si>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</si>
  <si>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</si>
  <si>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</si>
  <si>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</si>
  <si>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</si>
  <si>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</si>
  <si>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</si>
  <si>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</si>
  <si>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</si>
  <si>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</si>
  <si>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</si>
  <si>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</si>
  <si>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</si>
  <si>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</si>
  <si>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</si>
  <si>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</si>
  <si>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</si>
  <si>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</si>
  <si>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</si>
  <si>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</si>
  <si>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</si>
  <si>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</si>
  <si>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</si>
  <si>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</si>
  <si>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</si>
  <si>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</si>
  <si>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</si>
  <si>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</si>
  <si>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</si>
  <si>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</si>
  <si>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</si>
  <si>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</si>
  <si>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</si>
  <si>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</si>
  <si>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</si>
  <si>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</si>
  <si>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</si>
  <si>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</si>
  <si>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</si>
  <si>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</si>
  <si>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</si>
  <si>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</si>
  <si>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</si>
  <si>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</si>
  <si>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</si>
  <si>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</si>
  <si>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</si>
  <si>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</si>
  <si>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</si>
  <si>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</si>
  <si>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</si>
  <si>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</si>
  <si>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</si>
  <si>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</si>
  <si>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</si>
  <si>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</si>
  <si>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</si>
  <si>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</si>
  <si>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</si>
  <si>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</si>
  <si>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</si>
  <si>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</si>
  <si>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</si>
  <si>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</si>
  <si>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</si>
  <si>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</si>
  <si>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</si>
  <si>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</si>
  <si>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</si>
  <si>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</si>
  <si>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</si>
  <si>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</si>
  <si>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</si>
  <si>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</si>
  <si>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</si>
  <si>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</si>
  <si>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</si>
  <si>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</si>
  <si>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</si>
  <si>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</si>
  <si>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</si>
  <si>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</si>
  <si>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</si>
  <si>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</si>
  <si>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</si>
  <si>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</si>
  <si>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</si>
  <si>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</si>
  <si>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</si>
  <si>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</si>
  <si>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</si>
  <si>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</si>
  <si>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</si>
  <si>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</si>
  <si>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</si>
  <si>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</si>
  <si>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</si>
  <si>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</si>
  <si>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</si>
  <si>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</si>
  <si>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</si>
  <si>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</si>
  <si>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</si>
  <si>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</si>
  <si>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</si>
  <si>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</si>
  <si>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</si>
  <si>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</si>
  <si>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</si>
  <si>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</si>
  <si>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</si>
  <si>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</si>
  <si>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</si>
  <si>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</si>
  <si>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</si>
  <si>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</si>
  <si>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</si>
  <si>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</si>
  <si>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</si>
  <si>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</si>
  <si>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</si>
  <si>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</si>
  <si>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</si>
  <si>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</si>
  <si>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</si>
  <si>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</si>
  <si>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</si>
  <si>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</si>
  <si>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</si>
  <si>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</si>
  <si>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</si>
  <si>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</si>
  <si>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</si>
  <si>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</si>
  <si>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</si>
  <si>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</si>
  <si>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</si>
  <si>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</si>
  <si>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</si>
  <si>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</si>
  <si>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</si>
  <si>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</si>
  <si>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</si>
  <si>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</si>
  <si>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</si>
  <si>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</si>
  <si>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</si>
  <si>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</si>
  <si>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</si>
  <si>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</si>
  <si>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</si>
  <si>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</si>
  <si>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</si>
  <si>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</si>
  <si>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</si>
  <si>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</si>
  <si>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</si>
  <si>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</si>
  <si>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</si>
  <si>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</si>
  <si>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</si>
  <si>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</si>
  <si>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</si>
  <si>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</si>
  <si>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</si>
  <si>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</si>
  <si>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</si>
  <si>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</si>
  <si>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</si>
  <si>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</si>
  <si>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</si>
  <si>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</si>
  <si>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</si>
  <si>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</si>
  <si>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</si>
  <si>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</si>
  <si>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</si>
  <si>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</si>
  <si>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</si>
  <si>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</si>
  <si>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</si>
  <si>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</si>
  <si>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</si>
  <si>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</si>
  <si>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</si>
  <si>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</si>
  <si>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</si>
  <si>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</si>
  <si>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</si>
  <si>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</si>
  <si>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</si>
  <si>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</si>
  <si>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</si>
  <si>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</si>
  <si>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</si>
  <si>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</si>
  <si>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</si>
  <si>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</si>
  <si>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</si>
  <si>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</si>
  <si>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</si>
  <si>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</si>
  <si>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</si>
  <si>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</si>
  <si>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</si>
  <si>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</si>
  <si>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</si>
  <si>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</si>
  <si>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</si>
  <si>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</si>
  <si>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</si>
  <si>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</si>
  <si>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</si>
  <si>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</si>
  <si>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</si>
  <si>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</si>
  <si>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</si>
  <si>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</si>
  <si>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</si>
  <si>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</si>
  <si>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</si>
  <si>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</si>
  <si>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</si>
  <si>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</si>
  <si>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</si>
  <si>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</si>
  <si>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</si>
  <si>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</si>
  <si>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</si>
  <si>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</si>
  <si>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</si>
  <si>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</si>
  <si>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</si>
  <si>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</si>
  <si>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</si>
  <si>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</si>
  <si>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</si>
  <si>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</si>
  <si>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</si>
  <si>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</si>
  <si>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</si>
  <si>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</si>
  <si>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</si>
  <si>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</si>
  <si>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</si>
  <si>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</si>
  <si>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</si>
  <si>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</si>
  <si>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</si>
  <si>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</si>
  <si>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</si>
  <si>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</si>
  <si>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</si>
  <si>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</si>
  <si>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</si>
  <si>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</si>
  <si>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</si>
  <si>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</si>
  <si>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</si>
  <si>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</si>
  <si>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</si>
  <si>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</si>
  <si>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</si>
  <si>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</si>
  <si>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</si>
  <si>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</si>
  <si>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</si>
  <si>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</si>
  <si>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</si>
  <si>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</si>
  <si>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</si>
  <si>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</si>
  <si>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</si>
  <si>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</si>
  <si>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</si>
  <si>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</si>
  <si>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</si>
  <si>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</si>
  <si>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</si>
  <si>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</si>
  <si>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</si>
  <si>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</si>
  <si>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</si>
  <si>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</si>
  <si>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</si>
  <si>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</si>
  <si>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</si>
  <si>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</si>
  <si>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</si>
  <si>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</si>
  <si>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</si>
  <si>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</si>
  <si>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</si>
  <si>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</si>
  <si>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</si>
  <si>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</si>
  <si>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</si>
  <si>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</si>
  <si>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</si>
  <si>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</si>
  <si>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</si>
  <si>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</si>
  <si>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</si>
  <si>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</si>
  <si>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</si>
  <si>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</si>
  <si>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</si>
  <si>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</si>
  <si>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</si>
  <si>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</si>
  <si>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</si>
  <si>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</si>
  <si>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</si>
  <si>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</si>
  <si>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</si>
  <si>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</si>
  <si>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</si>
  <si>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</si>
  <si>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</si>
  <si>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</si>
  <si>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</si>
  <si>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</si>
  <si>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</si>
  <si>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</si>
  <si>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</si>
  <si>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</si>
  <si>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</si>
  <si>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</si>
  <si>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</si>
  <si>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</si>
  <si>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</si>
  <si>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</si>
  <si>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</si>
  <si>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</si>
  <si>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</si>
  <si>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</si>
  <si>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</si>
  <si>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</si>
  <si>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</si>
  <si>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</si>
  <si>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</si>
  <si>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</si>
  <si>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</si>
  <si>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</si>
  <si>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</si>
  <si>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</si>
  <si>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</si>
  <si>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</si>
  <si>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</si>
  <si>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</si>
  <si>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</si>
  <si>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</si>
  <si>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</si>
  <si>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</si>
  <si>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</si>
  <si>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</si>
  <si>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</si>
  <si>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</si>
  <si>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</si>
  <si>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</si>
  <si>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</si>
  <si>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</si>
  <si>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</si>
  <si>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</si>
  <si>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</si>
  <si>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</si>
  <si>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</si>
  <si>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</si>
  <si>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</si>
  <si>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</si>
  <si>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</si>
  <si>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</si>
  <si>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</si>
  <si>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</si>
  <si>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</si>
  <si>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</si>
  <si>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</si>
  <si>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</si>
  <si>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</si>
  <si>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</si>
  <si>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</si>
  <si>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</si>
  <si>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</si>
  <si>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</si>
  <si>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</si>
  <si>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</si>
  <si>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</si>
  <si>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</si>
  <si>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</si>
  <si>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</si>
  <si>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</si>
  <si>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</si>
  <si>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</si>
  <si>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</si>
  <si>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</si>
  <si>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</si>
  <si>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</si>
  <si>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</si>
  <si>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</si>
  <si>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</si>
  <si>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</si>
  <si>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</si>
  <si>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</si>
  <si>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</si>
  <si>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</si>
  <si>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</si>
  <si>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</si>
  <si>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</si>
  <si>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</si>
  <si>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</si>
  <si>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</si>
  <si>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</si>
  <si>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</si>
  <si>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</si>
  <si>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</si>
  <si>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</si>
  <si>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</si>
  <si>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</si>
  <si>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</si>
  <si>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</si>
  <si>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</si>
  <si>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</si>
  <si>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</si>
  <si>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</si>
  <si>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</si>
  <si>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</si>
  <si>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</si>
  <si>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</si>
  <si>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</si>
  <si>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</si>
  <si>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</si>
  <si>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</si>
  <si>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</si>
  <si>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</si>
  <si>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</si>
  <si>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</si>
  <si>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</si>
  <si>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</si>
  <si>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</si>
  <si>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</si>
  <si>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</si>
  <si>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</si>
  <si>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</si>
  <si>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</si>
  <si>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</si>
  <si>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</si>
  <si>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</si>
  <si>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</si>
  <si>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</si>
  <si>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</si>
  <si>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</si>
  <si>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</si>
  <si>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</si>
  <si>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</si>
  <si>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</si>
  <si>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</si>
  <si>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</si>
  <si>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</si>
  <si>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</si>
  <si>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</si>
  <si>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</si>
  <si>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</si>
  <si>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</si>
  <si>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</si>
  <si>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</si>
  <si>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</si>
  <si>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</si>
  <si>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</si>
  <si>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</si>
  <si>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</si>
  <si>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</si>
  <si>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</si>
  <si>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</si>
  <si>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</si>
  <si>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</si>
  <si>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</si>
  <si>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</si>
  <si>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</si>
  <si>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</si>
  <si>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</si>
  <si>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</si>
  <si>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</si>
  <si>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</si>
  <si>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</si>
  <si>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</si>
  <si>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</si>
  <si>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</si>
  <si>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</si>
  <si>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</si>
  <si>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</si>
  <si>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</si>
  <si>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</si>
  <si>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</si>
  <si>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</si>
  <si>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</si>
  <si>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</si>
  <si>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</si>
  <si>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</si>
  <si>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</si>
  <si>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</si>
  <si>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</si>
  <si>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</si>
  <si>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</si>
  <si>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</si>
  <si>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</si>
  <si>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</si>
  <si>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</si>
  <si>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</si>
  <si>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</si>
  <si>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</si>
  <si>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</si>
  <si>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</si>
  <si>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</si>
  <si>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</si>
  <si>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</si>
  <si>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</si>
  <si>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</si>
  <si>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</si>
  <si>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</si>
  <si>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</si>
  <si>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</si>
  <si>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</si>
  <si>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</si>
  <si>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</si>
  <si>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</si>
  <si>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</si>
  <si>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</si>
  <si>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</si>
  <si>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</si>
  <si>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</si>
  <si>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</si>
  <si>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</si>
  <si>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</si>
  <si>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</si>
  <si>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</si>
  <si>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</si>
  <si>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</si>
  <si>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</si>
  <si>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</si>
  <si>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</si>
  <si>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</si>
  <si>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</si>
  <si>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</si>
  <si>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</si>
  <si>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</si>
  <si>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</si>
  <si>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</si>
  <si>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</si>
  <si>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</si>
  <si>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</si>
  <si>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</si>
  <si>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</si>
  <si>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</si>
  <si>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</si>
  <si>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</si>
  <si>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</si>
  <si>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</si>
  <si>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</si>
  <si>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</si>
  <si>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</si>
  <si>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</si>
  <si>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</si>
  <si>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</si>
  <si>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</si>
  <si>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</si>
  <si>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</si>
  <si>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</si>
  <si>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</si>
  <si>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</si>
  <si>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</si>
  <si>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</si>
  <si>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</si>
  <si>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</si>
  <si>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</si>
  <si>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</si>
  <si>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</si>
  <si>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</si>
  <si>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</si>
  <si>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</si>
  <si>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</si>
  <si>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</si>
  <si>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</si>
  <si>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</si>
  <si>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</si>
  <si>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</si>
  <si>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</si>
  <si>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</si>
  <si>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</si>
  <si>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</si>
  <si>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</si>
  <si>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</si>
  <si>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</si>
  <si>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</si>
  <si>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</si>
  <si>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</si>
  <si>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</si>
  <si>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</si>
  <si>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</si>
  <si>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</si>
  <si>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</si>
  <si>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</si>
  <si>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</si>
  <si>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</si>
  <si>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</si>
  <si>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</si>
  <si>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</si>
  <si>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</si>
  <si>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</si>
  <si>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</si>
  <si>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</si>
  <si>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</si>
  <si>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</si>
  <si>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</si>
  <si>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</si>
  <si>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</si>
  <si>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</si>
  <si>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</si>
  <si>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</si>
  <si>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</si>
  <si>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</si>
  <si>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</si>
  <si>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</si>
  <si>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</si>
  <si>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</si>
  <si>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</si>
  <si>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</si>
  <si>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</si>
  <si>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</si>
  <si>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</si>
  <si>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</si>
  <si>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</si>
  <si>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</si>
  <si>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</si>
  <si>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</si>
  <si>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</si>
  <si>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</si>
  <si>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</si>
  <si>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</si>
  <si>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</si>
  <si>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</si>
  <si>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</si>
  <si>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</si>
  <si>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</si>
  <si>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</si>
  <si>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</si>
  <si>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</si>
  <si>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</si>
  <si>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</si>
  <si>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</si>
  <si>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</si>
  <si>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</si>
  <si>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</si>
  <si>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</si>
  <si>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</si>
  <si>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</si>
  <si>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</si>
  <si>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</si>
  <si>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</si>
  <si>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</si>
  <si>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</si>
  <si>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</si>
  <si>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</si>
  <si>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</si>
  <si>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</si>
  <si>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</si>
  <si>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</si>
  <si>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</si>
  <si>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</si>
  <si>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</si>
  <si>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</si>
  <si>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</si>
  <si>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</si>
  <si>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</si>
  <si>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</si>
  <si>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</si>
  <si>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</si>
  <si>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</si>
  <si>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</si>
  <si>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</si>
  <si>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</si>
  <si>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</si>
  <si>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</si>
  <si>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</si>
  <si>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</si>
  <si>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</si>
  <si>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</si>
  <si>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</si>
  <si>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</si>
  <si>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</si>
  <si>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</si>
  <si>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</si>
  <si>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</si>
  <si>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</si>
  <si>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</si>
  <si>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</si>
  <si>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</si>
  <si>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</si>
  <si>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</si>
  <si>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</si>
  <si>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</si>
  <si>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</si>
  <si>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</si>
  <si>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</si>
  <si>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</si>
  <si>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</si>
  <si>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</si>
  <si>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</si>
  <si>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</si>
  <si>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</si>
  <si>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</si>
  <si>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</si>
  <si>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</si>
  <si>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</si>
  <si>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</si>
  <si>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</si>
  <si>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</si>
  <si>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</si>
  <si>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</si>
  <si>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</si>
  <si>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</si>
  <si>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</si>
  <si>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</si>
  <si>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</si>
  <si>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</si>
  <si>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</si>
  <si>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</si>
  <si>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</si>
  <si>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</si>
  <si>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</si>
  <si>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</si>
  <si>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</si>
  <si>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</si>
  <si>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</si>
  <si>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</si>
  <si>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</si>
  <si>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</si>
  <si>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</si>
  <si>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</si>
  <si>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</si>
  <si>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</si>
  <si>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</si>
  <si>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</si>
  <si>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</si>
  <si>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</si>
  <si>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</si>
  <si>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</si>
  <si>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</si>
  <si>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</si>
  <si>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</si>
  <si>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</si>
  <si>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</si>
  <si>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</si>
  <si>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</si>
  <si>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</si>
  <si>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</si>
  <si>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</si>
  <si>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</si>
  <si>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</si>
  <si>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</si>
  <si>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</si>
  <si>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</si>
  <si>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</si>
  <si>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</si>
  <si>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</si>
  <si>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</si>
  <si>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</si>
  <si>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</si>
  <si>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</si>
  <si>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</si>
  <si>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</si>
  <si>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</si>
  <si>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</si>
  <si>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</si>
  <si>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</si>
  <si>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</si>
  <si>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</si>
  <si>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</si>
  <si>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</si>
  <si>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</si>
  <si>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</si>
  <si>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</si>
  <si>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</si>
  <si>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</si>
  <si>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</si>
  <si>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</si>
  <si>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</si>
  <si>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</si>
  <si>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</si>
  <si>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</si>
  <si>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</si>
  <si>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</si>
  <si>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</si>
  <si>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</si>
  <si>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</si>
  <si>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</si>
  <si>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</si>
  <si>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</si>
  <si>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</si>
  <si>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</si>
  <si>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</si>
  <si>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</si>
  <si>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</si>
  <si>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</si>
  <si>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</si>
  <si>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</si>
  <si>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</si>
  <si>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</si>
  <si>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</si>
  <si>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</si>
  <si>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</si>
  <si>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</si>
  <si>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</si>
  <si>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</si>
  <si>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</si>
  <si>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</si>
  <si>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</si>
  <si>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</si>
  <si>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</si>
  <si>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</si>
  <si>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</si>
  <si>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</si>
  <si>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</si>
  <si>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</si>
  <si>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</si>
  <si>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</si>
  <si>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</si>
  <si>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</si>
  <si>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</si>
  <si>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</si>
  <si>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</si>
  <si>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</si>
  <si>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</si>
  <si>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</si>
  <si>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</si>
  <si>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</si>
  <si>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</si>
  <si>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</si>
  <si>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</si>
  <si>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</si>
  <si>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</si>
  <si>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</si>
  <si>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</si>
  <si>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</si>
  <si>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</si>
  <si>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</si>
  <si>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</si>
  <si>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</si>
  <si>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</si>
  <si>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</si>
  <si>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</si>
  <si>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</si>
  <si>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</si>
  <si>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</si>
  <si>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</si>
  <si>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</si>
  <si>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</si>
  <si>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</si>
  <si>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</si>
  <si>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</si>
  <si>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</si>
  <si>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</si>
  <si>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</si>
  <si>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</si>
  <si>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</si>
  <si>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</si>
  <si>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</si>
  <si>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</si>
  <si>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</si>
  <si>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</si>
  <si>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</si>
  <si>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</si>
  <si>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</si>
  <si>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</si>
  <si>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</si>
  <si>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</si>
  <si>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</si>
  <si>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</si>
  <si>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</si>
  <si>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</si>
  <si>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</si>
  <si>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</si>
  <si>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</si>
  <si>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</si>
  <si>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</si>
  <si>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</si>
  <si>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</si>
  <si>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</si>
  <si>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</si>
  <si>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</si>
  <si>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</si>
  <si>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</si>
  <si>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</si>
  <si>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</si>
  <si>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</si>
  <si>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</si>
  <si>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</si>
  <si>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</si>
  <si>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</si>
  <si>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</si>
  <si>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</si>
  <si>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</si>
  <si>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</si>
  <si>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</si>
  <si>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</si>
  <si>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</si>
  <si>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</si>
  <si>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</si>
  <si>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</si>
  <si>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</si>
  <si>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</si>
  <si>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</si>
  <si>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</si>
  <si>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</si>
  <si>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</si>
  <si>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</si>
  <si>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</si>
  <si>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</si>
  <si>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</si>
  <si>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</si>
  <si>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</si>
  <si>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</si>
  <si>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</si>
  <si>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</si>
  <si>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</si>
  <si>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</si>
  <si>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</si>
  <si>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</si>
  <si>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</si>
  <si>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</si>
  <si>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</si>
  <si>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</si>
  <si>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</si>
  <si>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</si>
  <si>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</si>
  <si>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</si>
  <si>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</si>
  <si>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</si>
  <si>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</si>
  <si>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</si>
  <si>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</si>
  <si>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</si>
  <si>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</si>
  <si>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</si>
  <si>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</si>
  <si>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</si>
  <si>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</si>
  <si>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</si>
  <si>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</si>
  <si>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</si>
  <si>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</si>
  <si>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</si>
  <si>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</si>
  <si>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</si>
  <si>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</si>
  <si>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</si>
  <si>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</si>
  <si>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</si>
  <si>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</si>
  <si>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</si>
  <si>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</si>
  <si>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</si>
  <si>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</si>
  <si>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</si>
  <si>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</si>
  <si>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</si>
  <si>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</si>
  <si>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</si>
  <si>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</si>
  <si>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</si>
  <si>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</si>
  <si>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</si>
  <si>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</si>
  <si>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</si>
  <si>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</si>
  <si>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</si>
  <si>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</si>
  <si>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</si>
  <si>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</si>
  <si>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</si>
  <si>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</si>
  <si>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</si>
  <si>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</si>
  <si>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</si>
  <si>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</si>
  <si>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</si>
  <si>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</si>
  <si>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</si>
  <si>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</si>
  <si>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</si>
  <si>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</si>
  <si>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</si>
  <si>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</si>
  <si>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</si>
  <si>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</si>
  <si>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</si>
  <si>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</si>
  <si>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</si>
  <si>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</si>
  <si>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</si>
  <si>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</si>
  <si>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</si>
  <si>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</si>
  <si>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</si>
  <si>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</si>
  <si>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</si>
  <si>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</si>
  <si>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</si>
  <si>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</si>
  <si>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</si>
  <si>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</si>
  <si>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</si>
  <si>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</si>
  <si>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</si>
  <si>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</si>
  <si>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</si>
  <si>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</si>
  <si>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</si>
  <si>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</si>
  <si>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</si>
  <si>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</si>
  <si>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</si>
  <si>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</si>
  <si>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</si>
  <si>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</si>
  <si>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</si>
  <si>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</si>
  <si>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</si>
  <si>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</si>
  <si>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</si>
  <si>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</si>
  <si>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</si>
  <si>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</si>
  <si>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</si>
  <si>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</si>
  <si>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</si>
  <si>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</si>
  <si>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</si>
  <si>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</si>
  <si>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</si>
  <si>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</si>
  <si>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</si>
  <si>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</si>
  <si>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</si>
  <si>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</si>
  <si>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</si>
  <si>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</si>
  <si>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</si>
  <si>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</si>
  <si>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</si>
  <si>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</si>
  <si>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</si>
  <si>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</si>
  <si>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</si>
  <si>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</si>
  <si>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</si>
  <si>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</si>
  <si>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</si>
  <si>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</si>
  <si>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</si>
  <si>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</si>
  <si>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</si>
  <si>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</si>
  <si>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</si>
  <si>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</si>
  <si>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</si>
  <si>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</si>
  <si>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</si>
  <si>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</si>
  <si>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</si>
  <si>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</si>
  <si>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</si>
  <si>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</si>
  <si>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</si>
  <si>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</si>
  <si>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</si>
  <si>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</si>
  <si>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</si>
  <si>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</si>
  <si>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</si>
  <si>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</si>
  <si>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</si>
  <si>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</si>
  <si>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</si>
  <si>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</si>
  <si>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</si>
  <si>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</si>
  <si>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</si>
  <si>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</si>
  <si>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</si>
  <si>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</si>
  <si>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</si>
  <si>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</si>
  <si>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</si>
  <si>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</si>
  <si>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</si>
  <si>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</si>
  <si>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</si>
  <si>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</si>
  <si>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</si>
  <si>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</si>
  <si>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</si>
  <si>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</si>
  <si>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</si>
  <si>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</si>
  <si>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</si>
  <si>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</si>
  <si>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</si>
  <si>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</si>
  <si>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</si>
  <si>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</si>
  <si>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</si>
  <si>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</si>
  <si>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</si>
  <si>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</si>
  <si>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</si>
  <si>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</si>
  <si>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</si>
  <si>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</si>
  <si>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</si>
  <si>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</si>
  <si>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</si>
  <si>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</si>
  <si>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</si>
  <si>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</si>
  <si>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</si>
  <si>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</si>
  <si>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</si>
  <si>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</si>
  <si>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</si>
  <si>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</si>
  <si>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</si>
  <si>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</si>
  <si>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</si>
  <si>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</si>
  <si>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</si>
  <si>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</si>
  <si>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</si>
  <si>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</si>
  <si>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</si>
  <si>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</si>
  <si>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</si>
  <si>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</si>
  <si>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</si>
  <si>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</si>
  <si>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</si>
  <si>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</si>
  <si>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</si>
  <si>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</si>
  <si>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</si>
  <si>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</si>
  <si>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</si>
  <si>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</si>
  <si>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</si>
  <si>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</si>
  <si>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</si>
  <si>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</si>
  <si>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</si>
  <si>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</si>
  <si>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</si>
  <si>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</si>
  <si>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</si>
  <si>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</si>
  <si>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</si>
  <si>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</si>
  <si>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</si>
  <si>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</si>
  <si>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</si>
  <si>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</si>
  <si>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</si>
  <si>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</si>
  <si>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</si>
  <si>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</si>
  <si>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</si>
  <si>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</si>
  <si>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</si>
  <si>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</si>
  <si>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</si>
  <si>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</si>
  <si>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</si>
  <si>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</si>
  <si>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</si>
  <si>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</si>
  <si>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</si>
  <si>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</si>
  <si>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</si>
  <si>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</si>
  <si>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</si>
  <si>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</si>
  <si>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</si>
  <si>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</si>
  <si>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</si>
  <si>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</si>
  <si>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</si>
  <si>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</si>
  <si>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</si>
  <si>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</si>
  <si>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</si>
  <si>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</si>
  <si>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</si>
  <si>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</si>
  <si>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</si>
  <si>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</si>
  <si>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</si>
  <si>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</si>
  <si>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</si>
  <si>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</si>
  <si>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</si>
  <si>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</si>
  <si>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</si>
  <si>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</si>
  <si>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</si>
  <si>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</si>
  <si>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</si>
  <si>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</si>
  <si>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</si>
  <si>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</si>
  <si>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</si>
  <si>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</si>
  <si>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</si>
  <si>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</si>
  <si>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</si>
  <si>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</si>
  <si>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</si>
  <si>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</si>
  <si>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</si>
  <si>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</si>
  <si>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</si>
  <si>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</si>
  <si>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</si>
  <si>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</si>
  <si>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</si>
  <si>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</si>
  <si>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</si>
  <si>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</si>
  <si>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</si>
  <si>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</si>
  <si>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</si>
  <si>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</si>
  <si>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</si>
  <si>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</si>
  <si>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</si>
  <si>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</si>
  <si>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</si>
  <si>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</si>
  <si>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</si>
  <si>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</si>
  <si>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</si>
  <si>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</si>
  <si>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</si>
  <si>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</si>
  <si>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</si>
  <si>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</si>
  <si>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</si>
  <si>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</si>
  <si>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</si>
  <si>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</si>
  <si>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</si>
  <si>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</si>
  <si>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</si>
  <si>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</si>
  <si>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</si>
  <si>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</si>
  <si>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</si>
  <si>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</si>
  <si>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</si>
  <si>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</si>
  <si>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</si>
  <si>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</si>
  <si>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</si>
  <si>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</si>
  <si>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</si>
  <si>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</si>
  <si>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</si>
  <si>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</si>
  <si>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</si>
  <si>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</si>
  <si>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</si>
  <si>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</si>
  <si>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</si>
  <si>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</si>
  <si>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</si>
  <si>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</si>
  <si>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</si>
  <si>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</si>
  <si>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</si>
  <si>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</si>
  <si>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</si>
  <si>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</si>
  <si>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</si>
  <si>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</si>
  <si>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</si>
  <si>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</si>
  <si>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</si>
  <si>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</si>
  <si>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</si>
  <si>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</si>
  <si>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</si>
  <si>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</si>
  <si>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</si>
  <si>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</si>
  <si>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</si>
  <si>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</si>
  <si>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</si>
  <si>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</si>
  <si>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</si>
  <si>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</si>
  <si>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</si>
  <si>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</si>
  <si>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</si>
  <si>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</si>
  <si>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</si>
  <si>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</si>
  <si>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</si>
  <si>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</si>
  <si>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</si>
  <si>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</si>
  <si>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</si>
  <si>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</si>
  <si>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</si>
  <si>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</si>
  <si>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</si>
  <si>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</si>
  <si>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</si>
  <si>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</si>
  <si>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</si>
  <si>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</si>
  <si>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</si>
  <si>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</si>
  <si>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</si>
  <si>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</si>
  <si>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</si>
  <si>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</si>
  <si>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</si>
  <si>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</si>
  <si>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</si>
  <si>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</si>
  <si>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</si>
  <si>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</si>
  <si>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</si>
  <si>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</si>
  <si>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</si>
  <si>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</si>
  <si>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</si>
  <si>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</si>
  <si>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</si>
  <si>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</si>
  <si>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</si>
  <si>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</si>
  <si>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</si>
  <si>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</si>
  <si>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</si>
  <si>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</si>
  <si>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</si>
  <si>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</si>
  <si>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</si>
  <si>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</si>
  <si>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</si>
  <si>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</si>
  <si>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</si>
  <si>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</si>
  <si>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</si>
  <si>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</si>
  <si>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</si>
  <si>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</si>
  <si>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</si>
  <si>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</si>
  <si>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</si>
  <si>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</si>
  <si>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</si>
  <si>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</si>
  <si>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</si>
  <si>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</si>
  <si>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</si>
  <si>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</si>
  <si>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</si>
  <si>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</si>
  <si>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</si>
  <si>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</si>
  <si>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</si>
  <si>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</si>
  <si>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</si>
  <si>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</si>
  <si>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</si>
  <si>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</si>
  <si>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</si>
  <si>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</si>
  <si>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</si>
  <si>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</si>
  <si>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</si>
  <si>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</si>
  <si>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</si>
  <si>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</si>
  <si>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</si>
  <si>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</si>
  <si>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</si>
  <si>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</si>
  <si>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</si>
  <si>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</si>
  <si>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</si>
  <si>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</si>
  <si>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</si>
  <si>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</si>
  <si>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</si>
  <si>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</si>
  <si>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</si>
  <si>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</si>
  <si>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</si>
  <si>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</si>
  <si>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</si>
  <si>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</si>
  <si>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</si>
  <si>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</si>
  <si>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</si>
  <si>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</si>
  <si>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</si>
  <si>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</si>
  <si>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</si>
  <si>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</si>
  <si>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</si>
  <si>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</si>
  <si>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</si>
  <si>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</si>
  <si>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</si>
  <si>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</si>
  <si>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</si>
  <si>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</si>
  <si>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</si>
  <si>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</si>
  <si>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</si>
  <si>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</si>
  <si>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</si>
  <si>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</si>
  <si>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</si>
  <si>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</si>
  <si>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</si>
  <si>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</si>
  <si>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</si>
  <si>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</si>
  <si>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</si>
  <si>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</si>
  <si>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</si>
  <si>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</si>
  <si>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</si>
  <si>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</si>
  <si>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</si>
  <si>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</si>
  <si>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</si>
  <si>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</si>
  <si>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</si>
  <si>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</si>
  <si>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</si>
  <si>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</si>
  <si>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</si>
  <si>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</si>
  <si>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</si>
  <si>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</si>
  <si>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</si>
  <si>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</si>
  <si>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</si>
  <si>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</si>
  <si>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</si>
  <si>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</si>
  <si>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</si>
  <si>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</si>
  <si>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</si>
  <si>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</si>
  <si>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</si>
  <si>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</si>
  <si>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</si>
  <si>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</si>
  <si>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</si>
  <si>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</si>
  <si>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</si>
  <si>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</si>
  <si>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</si>
  <si>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</si>
  <si>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</si>
  <si>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</si>
  <si>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</si>
  <si>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</si>
  <si>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</si>
  <si>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</si>
  <si>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</si>
  <si>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</si>
  <si>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</si>
  <si>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</si>
  <si>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</si>
  <si>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</si>
  <si>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</si>
  <si>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</si>
  <si>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</si>
  <si>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</si>
  <si>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</si>
  <si>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</si>
  <si>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</si>
  <si>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</si>
  <si>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</si>
  <si>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</si>
  <si>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</si>
  <si>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</si>
  <si>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</si>
  <si>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</si>
  <si>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</si>
  <si>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</si>
  <si>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</si>
  <si>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</si>
  <si>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</si>
  <si>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</si>
  <si>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</si>
  <si>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</si>
  <si>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</si>
  <si>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</si>
  <si>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</si>
  <si>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</si>
  <si>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</si>
  <si>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</si>
  <si>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</si>
  <si>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</si>
  <si>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</si>
  <si>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</si>
  <si>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</si>
  <si>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</si>
  <si>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</si>
  <si>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</si>
  <si>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</si>
  <si>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</si>
  <si>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</si>
  <si>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</si>
  <si>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</si>
  <si>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</si>
  <si>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</si>
  <si>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</si>
  <si>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</si>
  <si>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</si>
  <si>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</si>
  <si>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</si>
  <si>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</si>
  <si>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</si>
  <si>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</si>
  <si>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</si>
  <si>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</si>
  <si>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</si>
  <si>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</si>
  <si>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</si>
  <si>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</si>
  <si>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</si>
  <si>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</si>
  <si>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</si>
  <si>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</si>
  <si>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</si>
  <si>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</si>
  <si>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</si>
  <si>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</si>
  <si>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</si>
  <si>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</si>
  <si>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</si>
  <si>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</si>
  <si>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</si>
  <si>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</si>
  <si>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</si>
  <si>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</si>
  <si>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</si>
  <si>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</si>
  <si>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</si>
  <si>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</si>
  <si>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</si>
  <si>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</si>
  <si>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</si>
  <si>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</si>
  <si>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</si>
  <si>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</si>
  <si>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</si>
  <si>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</si>
  <si>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</si>
  <si>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</si>
  <si>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</si>
  <si>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</si>
  <si>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</si>
  <si>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</si>
  <si>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</si>
  <si>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</si>
  <si>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</si>
  <si>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</si>
  <si>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</si>
  <si>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</si>
  <si>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</si>
  <si>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</si>
  <si>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</si>
  <si>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</si>
  <si>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</si>
  <si>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</si>
  <si>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</si>
  <si>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</si>
  <si>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</si>
  <si>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</si>
  <si>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</si>
  <si>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</si>
  <si>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</si>
  <si>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</si>
  <si>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</si>
  <si>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</si>
  <si>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</si>
  <si>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</si>
  <si>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</si>
  <si>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</si>
  <si>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</si>
  <si>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</si>
  <si>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</si>
  <si>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</si>
  <si>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</si>
  <si>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</si>
  <si>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</si>
  <si>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</si>
  <si>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</si>
  <si>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</si>
  <si>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</si>
  <si>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</si>
  <si>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</si>
  <si>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</si>
  <si>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</si>
  <si>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</si>
  <si>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</si>
  <si>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</si>
  <si>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</si>
  <si>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</si>
  <si>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</si>
  <si>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</si>
  <si>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</si>
  <si>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</si>
  <si>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</si>
  <si>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</si>
  <si>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</si>
  <si>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</si>
  <si>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</si>
  <si>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</si>
  <si>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</si>
  <si>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</si>
  <si>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</si>
  <si>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</si>
  <si>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</si>
  <si>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</si>
  <si>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</si>
  <si>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</si>
  <si>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</si>
  <si>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</si>
  <si>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</si>
  <si>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</si>
  <si>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</si>
  <si>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</si>
  <si>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</si>
  <si>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</si>
  <si>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</si>
  <si>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</si>
  <si>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</si>
  <si>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</si>
  <si>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</si>
  <si>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</si>
  <si>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</si>
  <si>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</si>
  <si>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</si>
  <si>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</si>
  <si>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</si>
  <si>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</si>
  <si>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</si>
  <si>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</si>
  <si>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</si>
  <si>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</si>
  <si>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</si>
  <si>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</si>
  <si>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</si>
  <si>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</si>
  <si>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</si>
  <si>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</si>
  <si>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</si>
  <si>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</si>
  <si>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</si>
  <si>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</si>
  <si>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</si>
  <si>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</si>
  <si>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</si>
  <si>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</si>
  <si>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</si>
  <si>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</si>
  <si>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</si>
  <si>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</si>
  <si>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</si>
  <si>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</si>
  <si>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</si>
  <si>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</si>
  <si>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</si>
  <si>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</si>
  <si>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</si>
  <si>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</si>
  <si>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</si>
  <si>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</si>
  <si>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</si>
  <si>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</si>
  <si>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</si>
  <si>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</si>
  <si>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</si>
  <si>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</si>
  <si>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</si>
  <si>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</si>
  <si>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</si>
  <si>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</si>
  <si>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</si>
  <si>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</si>
  <si>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</si>
  <si>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</si>
  <si>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</si>
  <si>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</si>
  <si>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</si>
  <si>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</si>
  <si>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</si>
  <si>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</si>
  <si>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</si>
  <si>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</si>
  <si>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</si>
  <si>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</si>
  <si>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</si>
  <si>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</si>
  <si>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</si>
  <si>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</si>
  <si>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</si>
  <si>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</si>
  <si>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</si>
  <si>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</si>
  <si>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</si>
  <si>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</si>
  <si>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</si>
  <si>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</si>
  <si>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</si>
  <si>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</si>
  <si>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</si>
  <si>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</si>
  <si>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</si>
  <si>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</si>
  <si>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</si>
  <si>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</si>
  <si>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</si>
  <si>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</si>
  <si>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</si>
  <si>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</si>
  <si>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</si>
  <si>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</si>
  <si>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</si>
  <si>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</si>
  <si>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</si>
  <si>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</si>
  <si>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</si>
  <si>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</si>
  <si>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</si>
  <si>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</si>
  <si>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</si>
  <si>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</si>
  <si>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</si>
  <si>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</si>
  <si>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</si>
  <si>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</si>
  <si>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</si>
  <si>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</si>
  <si>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</si>
  <si>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</si>
  <si>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</si>
  <si>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</si>
  <si>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</si>
  <si>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</si>
  <si>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</si>
  <si>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</si>
  <si>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</si>
  <si>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</si>
  <si>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</si>
  <si>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</si>
  <si>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</si>
  <si>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</si>
  <si>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</si>
  <si>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</si>
  <si>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</si>
  <si>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</si>
  <si>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</si>
  <si>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</si>
  <si>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</si>
  <si>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</si>
  <si>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</si>
  <si>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</si>
  <si>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</si>
  <si>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</si>
  <si>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</si>
  <si>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</si>
  <si>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</si>
  <si>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</si>
  <si>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</si>
  <si>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</si>
  <si>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</si>
  <si>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</si>
  <si>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</si>
  <si>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</si>
  <si>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</si>
  <si>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</si>
  <si>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</si>
  <si>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</si>
  <si>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</si>
  <si>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</si>
  <si>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</si>
  <si>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</si>
  <si>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</si>
  <si>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</si>
  <si>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</si>
  <si>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</si>
  <si>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</si>
  <si>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</si>
  <si>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</si>
  <si>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</si>
  <si>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</si>
  <si>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</si>
  <si>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</si>
  <si>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</si>
  <si>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</si>
  <si>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</si>
  <si>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</si>
  <si>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</si>
  <si>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</si>
  <si>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</si>
  <si>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</si>
  <si>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</si>
  <si>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</si>
  <si>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</si>
  <si>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</si>
  <si>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</si>
  <si>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</si>
  <si>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</si>
  <si>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</si>
  <si>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</si>
  <si>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</si>
  <si>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</si>
  <si>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</si>
  <si>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</si>
  <si>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</si>
  <si>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</si>
  <si>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</si>
  <si>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</si>
  <si>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</si>
  <si>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</si>
  <si>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</si>
  <si>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</si>
  <si>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</si>
  <si>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</si>
  <si>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</si>
  <si>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</si>
  <si>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</si>
  <si>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</si>
  <si>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</si>
  <si>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</si>
  <si>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</si>
  <si>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</si>
  <si>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</si>
  <si>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</si>
  <si>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</si>
  <si>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</si>
  <si>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</si>
  <si>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</si>
  <si>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</si>
  <si>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</si>
  <si>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</si>
  <si>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</si>
  <si>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</si>
  <si>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</si>
  <si>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</si>
  <si>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</si>
  <si>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</si>
  <si>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</si>
  <si>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</si>
  <si>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</si>
  <si>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</si>
  <si>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</si>
  <si>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</si>
  <si>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</si>
  <si>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</si>
  <si>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</si>
  <si>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</si>
  <si>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</si>
  <si>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</si>
  <si>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</si>
  <si>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</si>
  <si>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</si>
  <si>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</si>
  <si>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</si>
  <si>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</si>
  <si>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</si>
  <si>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</si>
  <si>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</si>
  <si>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</si>
  <si>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</si>
  <si>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</si>
  <si>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</si>
  <si>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</si>
  <si>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</si>
  <si>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</si>
  <si>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</si>
  <si>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</si>
  <si>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</si>
  <si>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</si>
  <si>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</si>
  <si>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</si>
  <si>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</si>
  <si>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</si>
  <si>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</si>
  <si>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</si>
  <si>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</si>
  <si>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</si>
  <si>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</si>
  <si>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</si>
  <si>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</si>
  <si>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</si>
  <si>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</si>
  <si>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</si>
  <si>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</si>
  <si>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</si>
  <si>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</si>
  <si>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</si>
  <si>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</si>
  <si>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</si>
  <si>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</si>
  <si>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</si>
  <si>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</si>
  <si>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</si>
  <si>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</si>
  <si>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</si>
  <si>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</si>
  <si>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</si>
  <si>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</si>
  <si>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</si>
  <si>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</si>
  <si>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</si>
  <si>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</si>
  <si>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</si>
  <si>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</si>
  <si>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</si>
  <si>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</si>
  <si>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</si>
  <si>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</si>
  <si>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</si>
  <si>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</si>
  <si>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</si>
  <si>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</si>
  <si>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</si>
  <si>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</si>
  <si>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</si>
  <si>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</si>
  <si>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</si>
  <si>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</si>
  <si>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</si>
  <si>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</si>
  <si>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</si>
  <si>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</si>
  <si>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</si>
  <si>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</si>
  <si>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</si>
  <si>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</si>
  <si>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</si>
  <si>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</si>
  <si>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</si>
  <si>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</si>
  <si>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</si>
  <si>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</si>
  <si>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</si>
  <si>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</si>
  <si>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</si>
  <si>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</si>
  <si>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</si>
  <si>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</si>
  <si>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</si>
  <si>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</si>
  <si>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</si>
  <si>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</si>
  <si>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</si>
  <si>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</si>
  <si>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</si>
  <si>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</si>
  <si>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</si>
  <si>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</si>
  <si>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</si>
  <si>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</si>
  <si>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</si>
  <si>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</si>
  <si>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</si>
  <si>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</si>
  <si>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</si>
  <si>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</si>
  <si>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</si>
  <si>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</si>
  <si>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</si>
  <si>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</si>
  <si>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</si>
  <si>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</si>
  <si>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</si>
  <si>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</si>
  <si>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</si>
  <si>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</si>
  <si>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</si>
  <si>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</si>
  <si>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</si>
  <si>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</si>
  <si>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</si>
  <si>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</si>
  <si>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</si>
  <si>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</si>
  <si>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</si>
  <si>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</si>
  <si>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</si>
  <si>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</si>
  <si>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</si>
  <si>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</si>
  <si>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</si>
  <si>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</si>
  <si>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</si>
  <si>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</si>
  <si>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</si>
  <si>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</si>
  <si>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</si>
  <si>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</si>
  <si>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</si>
  <si>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</si>
  <si>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</si>
  <si>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</si>
  <si>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</si>
  <si>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</si>
  <si>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</si>
  <si>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</si>
  <si>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</si>
  <si>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</si>
  <si>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</si>
  <si>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</si>
  <si>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</si>
  <si>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</si>
  <si>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</si>
  <si>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</si>
  <si>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</si>
  <si>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</si>
  <si>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</si>
  <si>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</si>
  <si>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</si>
  <si>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</si>
  <si>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</si>
  <si>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</si>
  <si>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</si>
  <si>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</si>
  <si>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</si>
  <si>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</si>
  <si>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</si>
  <si>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</si>
  <si>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</si>
  <si>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</si>
  <si>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</si>
  <si>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</si>
  <si>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</si>
  <si>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</si>
  <si>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</si>
  <si>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</si>
  <si>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</si>
  <si>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</si>
  <si>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</si>
  <si>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</si>
  <si>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</si>
  <si>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</si>
  <si>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</si>
  <si>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</si>
  <si>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</si>
  <si>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</si>
  <si>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</si>
  <si>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</si>
  <si>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</si>
  <si>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</si>
  <si>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</si>
  <si>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</si>
  <si>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</si>
  <si>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</si>
  <si>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</si>
  <si>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</si>
  <si>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</si>
  <si>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</si>
  <si>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</si>
  <si>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</si>
  <si>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</si>
  <si>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</si>
  <si>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</si>
  <si>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</si>
  <si>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</si>
  <si>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</si>
  <si>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</si>
  <si>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</si>
  <si>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</si>
  <si>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</si>
  <si>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</si>
  <si>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</si>
  <si>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</si>
  <si>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</si>
  <si>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</si>
  <si>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</si>
  <si>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</si>
  <si>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</si>
  <si>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</si>
  <si>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</si>
  <si>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</si>
  <si>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</si>
  <si>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</si>
  <si>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</si>
  <si>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</si>
  <si>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</si>
  <si>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</si>
  <si>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</si>
  <si>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</si>
  <si>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</si>
  <si>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</si>
  <si>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</si>
  <si>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</si>
  <si>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</si>
  <si>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</si>
  <si>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</si>
  <si>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</si>
  <si>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</si>
  <si>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</si>
  <si>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</si>
  <si>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</si>
  <si>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</si>
  <si>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</si>
  <si>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</si>
  <si>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</si>
  <si>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</si>
  <si>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</si>
  <si>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</si>
  <si>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</si>
  <si>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</si>
  <si>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</si>
  <si>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</si>
  <si>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</si>
  <si>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</si>
  <si>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</si>
  <si>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</si>
  <si>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</si>
  <si>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</si>
  <si>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</si>
  <si>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</si>
  <si>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</si>
  <si>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</si>
  <si>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</si>
  <si>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</si>
  <si>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</si>
  <si>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</si>
  <si>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</si>
  <si>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</si>
  <si>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</si>
  <si>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</si>
  <si>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</si>
  <si>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</si>
  <si>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</si>
  <si>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</si>
  <si>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</si>
  <si>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</si>
  <si>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</si>
  <si>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</si>
  <si>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</si>
  <si>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</si>
  <si>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</si>
  <si>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</si>
  <si>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</si>
  <si>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</si>
  <si>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</si>
  <si>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</si>
  <si>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</si>
  <si>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</si>
  <si>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</si>
  <si>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</si>
  <si>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</si>
  <si>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</si>
  <si>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</si>
  <si>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</si>
  <si>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</si>
  <si>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</si>
  <si>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</si>
  <si>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</si>
  <si>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</si>
  <si>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</si>
  <si>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</si>
  <si>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</si>
  <si>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</si>
  <si>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</si>
  <si>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</si>
  <si>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</si>
  <si>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</si>
  <si>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</si>
  <si>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</si>
  <si>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</si>
  <si>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</si>
  <si>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</si>
  <si>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</si>
  <si>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</si>
  <si>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</si>
  <si>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</si>
  <si>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</si>
  <si>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</si>
  <si>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</si>
  <si>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</si>
  <si>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</si>
  <si>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</si>
  <si>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</si>
  <si>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</si>
  <si>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</si>
  <si>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</si>
  <si>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</si>
  <si>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</si>
  <si>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</si>
  <si>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</si>
  <si>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</si>
  <si>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</si>
  <si>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</si>
  <si>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</si>
  <si>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</si>
  <si>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</si>
  <si>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</si>
  <si>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</si>
  <si>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</si>
  <si>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</si>
  <si>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</si>
  <si>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</si>
  <si>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</si>
  <si>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</si>
  <si>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</si>
  <si>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</si>
  <si>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</si>
  <si>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</si>
  <si>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</si>
  <si>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</si>
  <si>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</si>
  <si>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</si>
  <si>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</si>
  <si>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</si>
  <si>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</si>
  <si>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</si>
  <si>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</si>
  <si>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</si>
  <si>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</si>
  <si>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</si>
  <si>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</si>
  <si>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</si>
  <si>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</si>
  <si>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</si>
  <si>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</si>
  <si>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</si>
  <si>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</si>
  <si>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</si>
  <si>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</si>
  <si>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</si>
  <si>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</si>
  <si>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</si>
  <si>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</si>
  <si>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</si>
  <si>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</si>
  <si>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</si>
  <si>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</si>
  <si>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</si>
  <si>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</si>
  <si>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</si>
  <si>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</si>
  <si>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</si>
  <si>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</si>
  <si>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</si>
  <si>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</si>
  <si>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</si>
  <si>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</si>
  <si>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</si>
  <si>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</si>
  <si>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</si>
  <si>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</si>
  <si>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</si>
  <si>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</si>
  <si>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</si>
  <si>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</si>
  <si>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</si>
  <si>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</si>
  <si>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</si>
  <si>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</si>
  <si>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</si>
  <si>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</si>
  <si>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</si>
  <si>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</si>
  <si>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</si>
  <si>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</si>
  <si>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</si>
  <si>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</si>
  <si>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</si>
  <si>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</si>
  <si>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</si>
  <si>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</si>
  <si>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</si>
  <si>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</si>
  <si>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</si>
  <si>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</si>
  <si>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</si>
  <si>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</si>
  <si>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</si>
  <si>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</si>
  <si>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</si>
  <si>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</si>
  <si>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</si>
  <si>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</si>
  <si>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</si>
  <si>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</si>
  <si>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</si>
  <si>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</si>
  <si>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</si>
  <si>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</si>
  <si>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</si>
  <si>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</si>
  <si>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</si>
  <si>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</si>
  <si>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</si>
  <si>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</si>
  <si>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</si>
  <si>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</si>
  <si>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</si>
  <si>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</si>
  <si>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</si>
  <si>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</si>
  <si>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</si>
  <si>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</si>
  <si>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</si>
  <si>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</si>
  <si>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</si>
  <si>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</si>
  <si>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</si>
  <si>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</si>
  <si>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</si>
  <si>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</si>
  <si>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</si>
  <si>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</si>
  <si>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</si>
  <si>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</si>
  <si>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</si>
  <si>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</si>
  <si>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</si>
  <si>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</si>
  <si>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</si>
  <si>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</si>
  <si>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</si>
  <si>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</si>
  <si>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</si>
  <si>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</si>
  <si>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</si>
  <si>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</si>
  <si>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</si>
  <si>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</si>
  <si>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</si>
  <si>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</si>
  <si>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</si>
  <si>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</si>
  <si>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</si>
  <si>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</si>
  <si>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</si>
  <si>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</si>
  <si>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</si>
  <si>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</si>
  <si>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</si>
  <si>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</si>
  <si>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</si>
  <si>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</si>
  <si>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</si>
  <si>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</si>
  <si>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</si>
  <si>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</si>
  <si>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</si>
  <si>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</si>
  <si>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</si>
  <si>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</si>
  <si>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</si>
  <si>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</si>
  <si>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</si>
  <si>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</si>
  <si>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</si>
  <si>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</si>
  <si>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</si>
  <si>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</si>
  <si>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</si>
  <si>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</si>
  <si>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</si>
  <si>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</si>
  <si>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</si>
  <si>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</si>
  <si>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</si>
  <si>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</si>
  <si>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</si>
  <si>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</si>
  <si>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</si>
  <si>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</si>
  <si>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</si>
  <si>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</si>
  <si>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</si>
  <si>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</si>
  <si>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</si>
  <si>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</si>
  <si>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</si>
  <si>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</si>
  <si>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</si>
  <si>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</si>
  <si>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</si>
  <si>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</si>
  <si>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</si>
  <si>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</si>
  <si>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</si>
  <si>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</si>
  <si>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</si>
  <si>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</si>
  <si>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</si>
  <si>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</si>
  <si>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</si>
  <si>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</si>
  <si>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</si>
  <si>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</si>
  <si>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</si>
  <si>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</si>
  <si>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</si>
  <si>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</si>
  <si>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</si>
  <si>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</si>
  <si>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</si>
  <si>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</si>
  <si>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</si>
  <si>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</si>
  <si>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</si>
  <si>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</si>
  <si>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</si>
  <si>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</si>
  <si>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</si>
  <si>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</si>
  <si>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</si>
  <si>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</si>
  <si>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</si>
  <si>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</si>
  <si>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</si>
  <si>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</si>
  <si>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</si>
  <si>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</si>
  <si>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</si>
  <si>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</si>
  <si>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</si>
  <si>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</si>
  <si>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</si>
  <si>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</si>
  <si>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</si>
  <si>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</si>
  <si>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</si>
  <si>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</si>
  <si>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</si>
  <si>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</si>
  <si>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</si>
  <si>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</si>
  <si>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</si>
  <si>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</si>
  <si>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</si>
  <si>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</si>
  <si>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</si>
  <si>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</si>
  <si>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</si>
  <si>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</si>
  <si>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</si>
  <si>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</si>
  <si>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</si>
  <si>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</si>
  <si>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</si>
  <si>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</si>
  <si>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</si>
  <si>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</si>
  <si>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</si>
  <si>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</si>
  <si>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</si>
  <si>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</si>
  <si>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</si>
  <si>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</si>
  <si>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</si>
  <si>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</si>
  <si>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</si>
  <si>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</si>
  <si>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</si>
  <si>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</si>
  <si>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</si>
  <si>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</si>
  <si>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</si>
  <si>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</si>
  <si>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</si>
  <si>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</si>
  <si>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</si>
  <si>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</si>
  <si>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</si>
  <si>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</si>
  <si>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</si>
  <si>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</si>
  <si>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</si>
  <si>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</si>
  <si>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</si>
  <si>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</si>
  <si>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</si>
  <si>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</si>
  <si>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</si>
  <si>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</si>
  <si>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</si>
  <si>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</si>
  <si>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</si>
  <si>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</si>
  <si>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</si>
  <si>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</si>
  <si>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</si>
  <si>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</si>
  <si>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</si>
  <si>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</si>
  <si>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</si>
  <si>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</si>
  <si>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</si>
  <si>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</si>
  <si>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</si>
  <si>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</si>
  <si>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</si>
  <si>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</si>
  <si>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</si>
  <si>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</si>
  <si>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</si>
  <si>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</si>
  <si>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</si>
  <si>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</si>
  <si>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</si>
  <si>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</si>
  <si>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</si>
  <si>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</si>
  <si>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</si>
  <si>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</si>
  <si>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</si>
  <si>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</si>
  <si>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</si>
  <si>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</si>
  <si>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</si>
  <si>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</si>
  <si>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</si>
  <si>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</si>
  <si>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</si>
  <si>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</si>
  <si>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</si>
  <si>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</si>
  <si>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</si>
  <si>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</si>
  <si>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</si>
  <si>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</si>
  <si>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</si>
  <si>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</si>
  <si>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</si>
  <si>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</si>
  <si>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</si>
  <si>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</si>
  <si>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</si>
  <si>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</si>
  <si>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</si>
  <si>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</si>
  <si>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</si>
  <si>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</si>
  <si>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</si>
  <si>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</si>
  <si>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</si>
  <si>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</si>
  <si>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</si>
  <si>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</si>
  <si>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</si>
  <si>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</si>
  <si>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</si>
  <si>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</si>
  <si>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</si>
  <si>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</si>
  <si>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</si>
  <si>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</si>
  <si>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</si>
  <si>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</si>
  <si>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</si>
  <si>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</si>
  <si>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</si>
  <si>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</si>
  <si>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</si>
  <si>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</si>
  <si>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</si>
  <si>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</si>
  <si>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</si>
  <si>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</si>
  <si>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</si>
  <si>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</si>
  <si>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</si>
  <si>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</si>
  <si>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</si>
  <si>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</si>
  <si>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</si>
  <si>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</si>
  <si>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</si>
  <si>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</si>
  <si>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</si>
  <si>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</si>
  <si>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</si>
  <si>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</si>
  <si>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</si>
  <si>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</si>
  <si>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</si>
  <si>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</si>
  <si>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</si>
  <si>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</si>
  <si>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</si>
  <si>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</si>
  <si>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</si>
  <si>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</si>
  <si>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</si>
  <si>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</si>
  <si>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</si>
  <si>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</si>
  <si>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</si>
  <si>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</si>
  <si>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</si>
  <si>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</si>
  <si>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</si>
  <si>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</si>
  <si>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</si>
  <si>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</si>
  <si>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</si>
  <si>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</si>
  <si>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</si>
  <si>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</si>
  <si>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</si>
  <si>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</si>
  <si>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</si>
  <si>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</si>
  <si>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</si>
  <si>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</si>
  <si>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</si>
  <si>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</si>
  <si>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</si>
  <si>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</si>
  <si>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</si>
  <si>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</si>
  <si>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</si>
  <si>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</si>
  <si>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</si>
  <si>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</si>
  <si>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</si>
  <si>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</si>
  <si>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</si>
  <si>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</si>
  <si>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</si>
  <si>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</si>
  <si>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</si>
  <si>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</si>
  <si>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</si>
  <si>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</si>
  <si>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</si>
  <si>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</si>
  <si>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</si>
  <si>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</si>
  <si>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</si>
  <si>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</si>
  <si>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</si>
  <si>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</si>
  <si>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</si>
  <si>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</si>
  <si>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</si>
  <si>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</si>
  <si>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</si>
  <si>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</si>
  <si>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</si>
  <si>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</si>
  <si>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</si>
  <si>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</si>
  <si>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</si>
  <si>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</si>
  <si>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</si>
  <si>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</si>
  <si>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</si>
  <si>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</si>
  <si>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</si>
  <si>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</si>
  <si>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</si>
  <si>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</si>
  <si>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</si>
  <si>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</si>
  <si>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</si>
  <si>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</si>
  <si>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</si>
  <si>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</si>
  <si>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</si>
  <si>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</si>
  <si>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</si>
  <si>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</si>
  <si>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</si>
  <si>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</si>
  <si>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</si>
  <si>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</si>
  <si>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</si>
  <si>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</si>
  <si>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</si>
  <si>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</si>
  <si>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</si>
  <si>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</si>
  <si>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</si>
  <si>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</si>
  <si>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</si>
  <si>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</si>
  <si>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</si>
  <si>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</si>
  <si>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</si>
  <si>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</si>
  <si>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</si>
  <si>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</si>
  <si>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</si>
  <si>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</si>
  <si>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</si>
  <si>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</si>
  <si>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</si>
  <si>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</si>
  <si>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</si>
  <si>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</si>
  <si>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</si>
  <si>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</si>
  <si>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</si>
  <si>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</si>
  <si>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</si>
  <si>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</si>
  <si>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</si>
  <si>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</si>
  <si>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</si>
  <si>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</si>
  <si>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</si>
  <si>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</si>
  <si>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</si>
  <si>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</si>
  <si>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</si>
  <si>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</si>
  <si>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</si>
  <si>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</si>
  <si>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</si>
  <si>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</si>
  <si>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</si>
  <si>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</si>
  <si>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</si>
  <si>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</si>
  <si>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</si>
  <si>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</si>
  <si>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</si>
  <si>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</si>
  <si>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</si>
  <si>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</si>
  <si>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</si>
  <si>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</si>
  <si>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</si>
  <si>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</si>
  <si>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</si>
  <si>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</si>
  <si>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</si>
  <si>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</si>
  <si>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</si>
  <si>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</si>
  <si>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</si>
  <si>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</si>
  <si>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</si>
  <si>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</si>
  <si>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</si>
  <si>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</si>
  <si>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</si>
  <si>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</si>
  <si>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</si>
  <si>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</si>
  <si>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</si>
  <si>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</si>
  <si>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</si>
  <si>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</si>
  <si>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</si>
  <si>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</si>
  <si>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</si>
  <si>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</si>
  <si>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</si>
  <si>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</si>
  <si>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</si>
  <si>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</si>
  <si>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</si>
  <si>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</si>
  <si>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</si>
  <si>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</si>
  <si>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</si>
  <si>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</si>
  <si>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</si>
  <si>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</si>
  <si>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</si>
  <si>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</si>
  <si>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</si>
  <si>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</si>
  <si>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</si>
  <si>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</si>
  <si>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</si>
  <si>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</si>
  <si>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</si>
  <si>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</si>
  <si>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</si>
  <si>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</si>
  <si>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</si>
  <si>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</si>
  <si>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</si>
  <si>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</si>
  <si>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</si>
  <si>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</si>
  <si>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</si>
  <si>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</si>
  <si>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</si>
  <si>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</si>
  <si>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</si>
  <si>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</si>
  <si>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</si>
  <si>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</si>
  <si>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</si>
  <si>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</si>
  <si>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</si>
  <si>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</si>
  <si>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</si>
  <si>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</si>
  <si>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</si>
  <si>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</si>
  <si>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</si>
  <si>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</si>
  <si>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</si>
  <si>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</si>
  <si>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</si>
  <si>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</si>
  <si>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</si>
  <si>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</si>
  <si>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</si>
  <si>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</si>
  <si>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</si>
  <si>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</si>
  <si>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</si>
  <si>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</si>
  <si>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</si>
  <si>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</si>
  <si>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</si>
  <si>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</si>
  <si>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</si>
  <si>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</si>
  <si>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</si>
  <si>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</si>
  <si>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</si>
  <si>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</si>
  <si>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</si>
  <si>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</si>
  <si>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</si>
  <si>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</si>
  <si>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</si>
  <si>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</si>
  <si>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</si>
  <si>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</si>
  <si>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</si>
  <si>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</si>
  <si>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</si>
  <si>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</si>
  <si>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</si>
  <si>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</si>
  <si>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</si>
  <si>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</si>
  <si>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</si>
  <si>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</si>
  <si>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</si>
  <si>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</si>
  <si>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</si>
  <si>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</si>
  <si>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</si>
  <si>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</si>
  <si>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</si>
  <si>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</si>
  <si>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</si>
  <si>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</si>
  <si>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</si>
  <si>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</si>
  <si>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</si>
  <si>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</si>
  <si>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</si>
  <si>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</si>
  <si>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</si>
  <si>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</si>
  <si>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</si>
  <si>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</si>
  <si>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</si>
  <si>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</si>
  <si>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</si>
  <si>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</si>
  <si>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</si>
  <si>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</si>
  <si>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</si>
  <si>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</si>
  <si>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</si>
  <si>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</si>
  <si>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</si>
  <si>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</si>
  <si>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</si>
  <si>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</si>
  <si>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</si>
  <si>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</si>
  <si>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</si>
  <si>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</si>
  <si>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</si>
  <si>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</si>
  <si>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</si>
  <si>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</si>
  <si>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</si>
  <si>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</si>
  <si>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</si>
  <si>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</si>
  <si>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</si>
  <si>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</si>
  <si>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</si>
  <si>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</si>
  <si>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</si>
  <si>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</si>
  <si>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</si>
  <si>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</si>
  <si>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</si>
  <si>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</si>
  <si>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</si>
  <si>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</si>
  <si>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</si>
  <si>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</si>
  <si>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</si>
  <si>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</si>
  <si>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</si>
  <si>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</si>
  <si>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</si>
  <si>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</si>
  <si>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</si>
  <si>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</si>
  <si>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</si>
  <si>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</si>
  <si>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</si>
  <si>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</si>
  <si>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</si>
  <si>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</si>
  <si>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</si>
  <si>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</si>
  <si>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</si>
  <si>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</si>
  <si>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</si>
  <si>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</si>
  <si>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</si>
  <si>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</si>
  <si>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</si>
  <si>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</si>
  <si>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</si>
  <si>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</si>
  <si>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</si>
  <si>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</si>
  <si>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</si>
  <si>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</si>
  <si>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</si>
  <si>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</si>
  <si>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</si>
  <si>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</si>
  <si>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</si>
  <si>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</si>
  <si>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</si>
  <si>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</si>
  <si>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</si>
  <si>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</si>
  <si>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</si>
  <si>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</si>
  <si>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</si>
  <si>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</si>
  <si>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</si>
  <si>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</si>
  <si>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</si>
  <si>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</si>
  <si>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</si>
  <si>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</si>
  <si>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</si>
  <si>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</si>
  <si>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</si>
  <si>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</si>
  <si>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</si>
  <si>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</si>
  <si>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</si>
  <si>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</si>
  <si>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</si>
  <si>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</si>
  <si>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</si>
  <si>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</si>
  <si>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</si>
  <si>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</si>
  <si>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</si>
  <si>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</si>
  <si>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</si>
  <si>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</si>
  <si>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</si>
  <si>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</si>
  <si>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</si>
  <si>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</si>
  <si>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</si>
  <si>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</si>
  <si>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</si>
  <si>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</si>
  <si>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</si>
  <si>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</si>
  <si>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</si>
  <si>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</si>
  <si>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</si>
  <si>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</si>
  <si>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</si>
  <si>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</si>
  <si>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</si>
  <si>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</si>
  <si>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</si>
  <si>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</si>
  <si>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</si>
  <si>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</si>
  <si>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</si>
  <si>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</si>
  <si>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</si>
  <si>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</si>
  <si>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</si>
  <si>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</si>
  <si>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</si>
  <si>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</si>
  <si>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</si>
  <si>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</si>
  <si>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</si>
  <si>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</si>
  <si>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</si>
  <si>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</si>
  <si>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</si>
  <si>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</si>
  <si>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</si>
  <si>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</si>
  <si>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</si>
  <si>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</si>
  <si>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</si>
  <si>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</si>
  <si>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</si>
  <si>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</si>
  <si>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</si>
  <si>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</si>
  <si>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</si>
  <si>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</si>
  <si>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</si>
  <si>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</si>
  <si>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</si>
  <si>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</si>
  <si>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</si>
  <si>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</si>
  <si>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</si>
  <si>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</si>
  <si>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</si>
  <si>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</si>
  <si>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</si>
  <si>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</si>
  <si>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</si>
  <si>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</si>
  <si>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</si>
  <si>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</si>
  <si>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</si>
  <si>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</si>
  <si>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</si>
  <si>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</si>
  <si>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</si>
  <si>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</si>
  <si>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</si>
  <si>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</si>
  <si>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</si>
  <si>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</si>
  <si>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</si>
  <si>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</si>
  <si>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</si>
  <si>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</si>
  <si>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</si>
  <si>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</si>
  <si>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</si>
  <si>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</si>
  <si>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</si>
  <si>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</si>
  <si>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</si>
  <si>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</si>
  <si>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</si>
  <si>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</si>
  <si>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</si>
  <si>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</si>
  <si>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</si>
  <si>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</si>
  <si>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</si>
  <si>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</si>
  <si>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</si>
  <si>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</si>
  <si>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</si>
  <si>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</si>
  <si>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</si>
  <si>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</si>
  <si>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</si>
  <si>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</si>
  <si>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</si>
  <si>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</si>
  <si>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</si>
  <si>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</si>
  <si>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</si>
  <si>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</si>
  <si>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</si>
  <si>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</si>
  <si>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</si>
  <si>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</si>
  <si>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</si>
  <si>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</si>
  <si>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</si>
  <si>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</si>
  <si>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</si>
  <si>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</si>
  <si>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</si>
  <si>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</si>
  <si>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</si>
  <si>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</si>
  <si>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</si>
  <si>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</si>
  <si>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</si>
  <si>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</si>
  <si>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</si>
  <si>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</si>
  <si>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</si>
  <si>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</si>
  <si>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</si>
  <si>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</si>
  <si>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</si>
  <si>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</si>
  <si>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</si>
  <si>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</si>
  <si>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</si>
  <si>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</si>
  <si>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</si>
  <si>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</si>
  <si>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</si>
  <si>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</si>
  <si>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</si>
  <si>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</si>
  <si>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</si>
  <si>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</si>
  <si>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</si>
  <si>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</si>
  <si>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</si>
  <si>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</si>
  <si>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</si>
  <si>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</si>
  <si>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</si>
  <si>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</si>
  <si>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</si>
  <si>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</si>
  <si>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</si>
  <si>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</si>
  <si>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</si>
  <si>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</si>
  <si>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</si>
  <si>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</si>
  <si>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</si>
  <si>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</si>
  <si>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</si>
  <si>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</si>
  <si>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</si>
  <si>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</si>
  <si>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</si>
  <si>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</si>
  <si>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</si>
  <si>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</si>
  <si>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</si>
  <si>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</si>
  <si>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</si>
  <si>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</si>
  <si>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</si>
  <si>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</si>
  <si>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</si>
  <si>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</si>
  <si>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</si>
  <si>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</si>
  <si>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</si>
  <si>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</si>
  <si>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</si>
  <si>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</si>
  <si>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</si>
  <si>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</si>
  <si>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</si>
  <si>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</si>
  <si>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</si>
  <si>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</si>
  <si>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</si>
  <si>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</si>
  <si>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</si>
  <si>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</si>
  <si>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</si>
  <si>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</si>
  <si>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</si>
  <si>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</si>
  <si>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</si>
  <si>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</si>
  <si>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</si>
  <si>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</si>
  <si>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</si>
  <si>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</si>
  <si>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</si>
  <si>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</si>
  <si>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</si>
  <si>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</si>
  <si>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</si>
  <si>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</si>
  <si>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</si>
  <si>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</si>
  <si>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</si>
  <si>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</si>
  <si>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</si>
  <si>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</si>
  <si>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</si>
  <si>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</si>
  <si>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</si>
  <si>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</si>
  <si>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</si>
  <si>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</si>
  <si>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</si>
  <si>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</si>
  <si>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</si>
  <si>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</si>
  <si>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</si>
  <si>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</si>
  <si>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</si>
  <si>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</si>
  <si>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</si>
  <si>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</si>
  <si>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</si>
  <si>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</si>
  <si>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</si>
  <si>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</si>
  <si>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</si>
  <si>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</si>
  <si>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</si>
  <si>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</si>
  <si>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</si>
  <si>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</si>
  <si>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</si>
  <si>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</si>
  <si>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</si>
  <si>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</si>
  <si>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</si>
  <si>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</si>
  <si>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</si>
  <si>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</si>
  <si>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</si>
  <si>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</si>
  <si>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</si>
  <si>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</si>
  <si>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</si>
  <si>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</si>
  <si>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</si>
  <si>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</si>
  <si>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</si>
  <si>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</si>
  <si>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</si>
  <si>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</si>
  <si>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</si>
  <si>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</si>
  <si>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</si>
  <si>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</si>
  <si>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</si>
  <si>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</si>
  <si>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</si>
  <si>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</si>
  <si>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</si>
  <si>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</si>
  <si>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</si>
  <si>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</si>
  <si>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</si>
  <si>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</si>
  <si>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</si>
  <si>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</si>
  <si>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</si>
  <si>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</si>
  <si>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</si>
  <si>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</si>
  <si>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</si>
  <si>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</si>
  <si>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</si>
  <si>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</si>
  <si>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</si>
  <si>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</si>
  <si>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</si>
  <si>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</si>
  <si>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</si>
  <si>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</si>
  <si>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</si>
  <si>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</si>
  <si>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</si>
  <si>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</si>
  <si>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</si>
  <si>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</si>
  <si>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</si>
  <si>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</si>
  <si>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</si>
  <si>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</si>
  <si>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</si>
  <si>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</si>
  <si>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</si>
  <si>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</si>
  <si>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</si>
  <si>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</si>
  <si>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</si>
  <si>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</si>
  <si>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</si>
  <si>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</si>
  <si>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</si>
  <si>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</si>
  <si>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</si>
  <si>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</si>
  <si>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</si>
  <si>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</si>
  <si>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</si>
  <si>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</si>
  <si>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</si>
  <si>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</si>
  <si>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</si>
  <si>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</si>
  <si>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</si>
  <si>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</si>
  <si>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</si>
  <si>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</si>
  <si>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</si>
  <si>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</si>
  <si>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</si>
  <si>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</si>
  <si>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</si>
  <si>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</si>
  <si>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</si>
  <si>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</si>
  <si>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</si>
  <si>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</si>
  <si>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</si>
  <si>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</si>
  <si>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</si>
  <si>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</si>
  <si>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</si>
  <si>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</si>
  <si>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</si>
  <si>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</si>
  <si>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</si>
  <si>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</si>
  <si>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</si>
  <si>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</si>
  <si>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</si>
  <si>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</si>
  <si>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</si>
  <si>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</si>
  <si>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</si>
  <si>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</si>
  <si>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</si>
  <si>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</si>
  <si>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</si>
  <si>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</si>
  <si>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</si>
  <si>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</si>
  <si>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</si>
  <si>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</si>
  <si>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</si>
  <si>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</si>
  <si>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</si>
  <si>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</si>
  <si>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</si>
  <si>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</si>
  <si>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</si>
  <si>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</si>
  <si>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</si>
  <si>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</si>
  <si>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</si>
  <si>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</si>
  <si>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</si>
  <si>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</si>
  <si>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</si>
  <si>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</si>
  <si>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</si>
  <si>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</si>
  <si>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</si>
  <si>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</si>
  <si>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</si>
  <si>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</si>
  <si>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</si>
  <si>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</si>
  <si>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</si>
  <si>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</si>
  <si>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</si>
  <si>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</si>
  <si>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</si>
  <si>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</si>
  <si>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</si>
  <si>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</si>
  <si>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</si>
  <si>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</si>
  <si>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</si>
  <si>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</si>
  <si>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</si>
  <si>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</si>
  <si>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</si>
  <si>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</si>
  <si>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</si>
  <si>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</si>
  <si>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</si>
  <si>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</si>
  <si>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</si>
  <si>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</si>
  <si>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</si>
  <si>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</si>
  <si>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</si>
  <si>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</si>
  <si>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</si>
  <si>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</si>
  <si>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</si>
  <si>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</si>
  <si>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</si>
  <si>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</si>
  <si>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</si>
  <si>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</si>
  <si>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</si>
  <si>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</si>
  <si>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</si>
  <si>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</si>
  <si>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</si>
  <si>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</si>
  <si>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</si>
  <si>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</si>
  <si>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</si>
  <si>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</si>
  <si>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</si>
  <si>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</si>
  <si>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</si>
  <si>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</si>
  <si>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</si>
  <si>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</si>
  <si>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</si>
  <si>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</si>
  <si>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</si>
  <si>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</si>
  <si>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</si>
  <si>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</si>
  <si>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</si>
  <si>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</si>
  <si>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</si>
  <si>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</si>
  <si>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</si>
  <si>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</si>
  <si>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</si>
  <si>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</si>
  <si>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</si>
  <si>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</si>
  <si>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</si>
  <si>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</si>
  <si>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</si>
  <si>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</si>
  <si>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</si>
  <si>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</si>
  <si>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</si>
  <si>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</si>
  <si>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</si>
  <si>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</si>
  <si>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</si>
  <si>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</si>
  <si>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</si>
  <si>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</si>
  <si>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</si>
  <si>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</si>
  <si>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</si>
  <si>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</si>
  <si>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</si>
  <si>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</si>
  <si>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</si>
  <si>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</si>
  <si>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</si>
  <si>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</si>
  <si>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</si>
  <si>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</si>
  <si>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</si>
  <si>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</si>
  <si>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</si>
  <si>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</si>
  <si>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</si>
  <si>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</si>
  <si>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</si>
  <si>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</si>
  <si>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</si>
  <si>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</si>
  <si>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</si>
  <si>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</si>
  <si>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</si>
  <si>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</si>
  <si>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</si>
  <si>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</si>
  <si>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</si>
  <si>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</si>
  <si>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</si>
  <si>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</si>
  <si>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</si>
  <si>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</si>
  <si>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</si>
  <si>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</si>
  <si>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</si>
  <si>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</si>
  <si>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</si>
  <si>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</si>
  <si>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</si>
  <si>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</si>
  <si>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</si>
  <si>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</si>
  <si>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</si>
  <si>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</si>
  <si>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</si>
  <si>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</si>
  <si>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</si>
  <si>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</si>
  <si>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</si>
  <si>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</si>
  <si>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</si>
  <si>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</si>
  <si>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</si>
  <si>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</si>
  <si>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</si>
  <si>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</si>
  <si>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</si>
  <si>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</si>
  <si>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</si>
  <si>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</si>
  <si>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</si>
  <si>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</si>
  <si>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</si>
  <si>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</si>
  <si>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</si>
  <si>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</si>
  <si>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</si>
  <si>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</si>
  <si>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</si>
  <si>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</si>
  <si>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</si>
  <si>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</si>
  <si>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</si>
  <si>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</si>
  <si>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</si>
  <si>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</si>
  <si>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</si>
  <si>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</si>
  <si>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</si>
  <si>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</si>
  <si>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</si>
  <si>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</si>
  <si>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</si>
  <si>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</si>
  <si>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</si>
  <si>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</si>
  <si>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</si>
  <si>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</si>
  <si>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</si>
  <si>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</si>
  <si>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</si>
  <si>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</si>
  <si>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</si>
  <si>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</si>
  <si>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</si>
  <si>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</si>
  <si>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</si>
  <si>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</si>
  <si>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</si>
  <si>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</si>
  <si>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</si>
  <si>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</si>
  <si>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</si>
  <si>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</si>
  <si>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</si>
  <si>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</si>
  <si>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</si>
  <si>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</si>
  <si>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</si>
  <si>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</si>
  <si>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</si>
  <si>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</si>
  <si>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</si>
  <si>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</si>
  <si>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</si>
  <si>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</si>
  <si>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</si>
  <si>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</si>
  <si>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</si>
  <si>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</si>
  <si>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</si>
  <si>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</si>
  <si>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</si>
  <si>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</si>
  <si>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</si>
  <si>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</si>
  <si>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</si>
  <si>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</si>
  <si>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</si>
  <si>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</si>
  <si>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</si>
  <si>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</si>
  <si>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</si>
  <si>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</si>
  <si>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</si>
  <si>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</si>
  <si>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</si>
  <si>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</si>
  <si>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</si>
  <si>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</si>
  <si>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</si>
  <si>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</si>
  <si>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</si>
  <si>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</si>
  <si>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</si>
  <si>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</si>
  <si>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</si>
  <si>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</si>
  <si>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</si>
  <si>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</si>
  <si>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</si>
  <si>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</si>
  <si>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</si>
  <si>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</si>
  <si>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</si>
  <si>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</si>
  <si>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</si>
  <si>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</si>
  <si>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</si>
  <si>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</si>
  <si>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</si>
  <si>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</si>
  <si>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</si>
  <si>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</si>
  <si>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</si>
  <si>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</si>
  <si>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</si>
  <si>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</si>
  <si>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</si>
  <si>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</si>
  <si>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</si>
  <si>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</si>
  <si>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</si>
  <si>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</si>
  <si>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</si>
  <si>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</si>
  <si>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</si>
  <si>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</si>
  <si>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</si>
  <si>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</si>
  <si>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</si>
  <si>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</si>
  <si>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</si>
  <si>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</si>
  <si>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</si>
  <si>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</si>
  <si>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</si>
  <si>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</si>
  <si>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</si>
  <si>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</si>
  <si>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</si>
  <si>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</si>
  <si>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</si>
  <si>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</si>
  <si>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</si>
  <si>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</si>
  <si>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</si>
  <si>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</si>
  <si>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</si>
  <si>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</si>
  <si>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</si>
  <si>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</si>
  <si>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</si>
  <si>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</si>
  <si>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</si>
  <si>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</si>
  <si>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</si>
  <si>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</si>
  <si>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</si>
  <si>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</si>
  <si>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</si>
  <si>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</si>
  <si>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</si>
  <si>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</si>
  <si>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</si>
  <si>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</si>
  <si>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</si>
  <si>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</si>
  <si>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</si>
  <si>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</si>
  <si>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</si>
  <si>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</si>
  <si>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</si>
  <si>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</si>
  <si>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</si>
  <si>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</si>
  <si>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</si>
  <si>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</si>
  <si>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</si>
  <si>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</si>
  <si>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</si>
  <si>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</si>
  <si>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</si>
  <si>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</si>
  <si>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</si>
  <si>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</si>
  <si>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</si>
  <si>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</si>
  <si>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</si>
  <si>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</si>
  <si>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</si>
  <si>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</si>
  <si>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</si>
  <si>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</si>
  <si>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</si>
  <si>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</si>
  <si>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</si>
  <si>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</si>
  <si>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</si>
  <si>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</si>
  <si>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</si>
  <si>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</si>
  <si>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</si>
  <si>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</si>
  <si>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</si>
  <si>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</si>
  <si>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</si>
  <si>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</si>
  <si>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</si>
  <si>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</si>
  <si>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</si>
  <si>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</si>
  <si>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</si>
  <si>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</si>
  <si>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</si>
  <si>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</si>
  <si>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</si>
  <si>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</si>
  <si>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</si>
  <si>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</si>
  <si>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</si>
  <si>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</si>
  <si>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</si>
  <si>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</si>
  <si>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</si>
  <si>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</si>
  <si>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</si>
  <si>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</si>
  <si>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</si>
  <si>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</si>
  <si>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</si>
  <si>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</si>
  <si>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</si>
  <si>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</si>
  <si>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</si>
  <si>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</si>
  <si>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</si>
  <si>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</si>
  <si>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</si>
  <si>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</si>
  <si>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</si>
  <si>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</si>
  <si>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</si>
  <si>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</si>
  <si>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</si>
  <si>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</si>
  <si>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</si>
  <si>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</si>
  <si>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</si>
  <si>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</si>
  <si>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</si>
  <si>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</si>
  <si>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</si>
  <si>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</si>
  <si>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</si>
  <si>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</si>
  <si>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</si>
  <si>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</si>
  <si>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</si>
  <si>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</si>
  <si>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</si>
  <si>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</si>
  <si>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</si>
  <si>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</si>
  <si>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</si>
  <si>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</si>
  <si>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</si>
  <si>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</si>
  <si>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</si>
  <si>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</si>
  <si>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</si>
  <si>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</si>
  <si>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</si>
  <si>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</si>
  <si>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</si>
  <si>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</si>
  <si>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</si>
  <si>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</si>
  <si>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</si>
  <si>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</si>
  <si>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</si>
  <si>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</si>
  <si>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</si>
  <si>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</si>
  <si>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</si>
  <si>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</si>
  <si>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</si>
  <si>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</si>
  <si>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</si>
  <si>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</si>
  <si>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</si>
  <si>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</si>
  <si>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</si>
  <si>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</si>
  <si>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</si>
  <si>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</si>
  <si>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</si>
  <si>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</si>
  <si>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</si>
  <si>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</si>
  <si>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</si>
  <si>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</si>
  <si>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</si>
  <si>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</si>
  <si>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</si>
  <si>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</si>
  <si>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</si>
  <si>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</si>
  <si>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</si>
  <si>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</si>
  <si>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</si>
  <si>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</si>
  <si>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</si>
  <si>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</si>
  <si>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</si>
  <si>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</si>
  <si>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</si>
  <si>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</si>
  <si>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</si>
  <si>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</si>
  <si>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</si>
  <si>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</si>
  <si>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</si>
  <si>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</si>
  <si>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</si>
  <si>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</si>
  <si>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</si>
  <si>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</si>
  <si>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</si>
  <si>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</si>
  <si>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</si>
  <si>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</si>
  <si>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</si>
  <si>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</si>
  <si>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</si>
  <si>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</si>
  <si>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</si>
  <si>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</si>
  <si>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</si>
  <si>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</si>
  <si>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</si>
  <si>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</si>
  <si>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</si>
  <si>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</si>
  <si>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</si>
  <si>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</si>
  <si>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</si>
  <si>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</si>
  <si>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</si>
  <si>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</si>
  <si>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</si>
  <si>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</si>
  <si>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</si>
  <si>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</si>
  <si>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</si>
  <si>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</si>
  <si>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</si>
  <si>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</si>
  <si>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</si>
  <si>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</si>
  <si>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</si>
  <si>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</si>
  <si>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</si>
  <si>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</si>
  <si>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</si>
  <si>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</si>
  <si>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</si>
  <si>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</si>
  <si>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</si>
  <si>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</si>
  <si>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</si>
  <si>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</si>
  <si>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</si>
  <si>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</si>
  <si>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</si>
  <si>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</si>
  <si>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</si>
  <si>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</si>
  <si>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</si>
  <si>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</si>
  <si>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</si>
  <si>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</si>
  <si>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</si>
  <si>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</si>
  <si>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</si>
  <si>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</si>
  <si>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</si>
  <si>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</si>
  <si>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</si>
  <si>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</si>
  <si>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</si>
  <si>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</si>
  <si>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</si>
  <si>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</si>
  <si>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</si>
  <si>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</si>
  <si>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</si>
  <si>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</si>
  <si>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</si>
  <si>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</si>
  <si>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</si>
  <si>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</si>
  <si>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</si>
  <si>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</si>
  <si>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</si>
  <si>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</si>
  <si>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</si>
  <si>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</si>
  <si>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</si>
  <si>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</si>
  <si>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</si>
  <si>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</si>
  <si>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</si>
  <si>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</si>
  <si>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</si>
  <si>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</si>
  <si>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</si>
  <si>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</si>
  <si>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</si>
  <si>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</si>
  <si>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</si>
  <si>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</si>
  <si>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</si>
  <si>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</si>
  <si>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</si>
  <si>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</si>
  <si>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</si>
  <si>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</si>
  <si>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</si>
  <si>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</si>
  <si>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</si>
  <si>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</si>
  <si>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</si>
  <si>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</si>
  <si>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</si>
  <si>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</si>
  <si>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</si>
  <si>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</si>
  <si>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</si>
  <si>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</si>
  <si>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</si>
  <si>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</si>
  <si>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</si>
  <si>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</si>
  <si>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</si>
  <si>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</si>
  <si>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</si>
  <si>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</si>
  <si>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</si>
  <si>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</si>
  <si>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</si>
  <si>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</si>
  <si>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</si>
  <si>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</si>
  <si>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</si>
  <si>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</si>
  <si>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</si>
  <si>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</si>
  <si>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</si>
  <si>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</si>
  <si>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</si>
  <si>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</si>
  <si>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</si>
  <si>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</si>
  <si>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</si>
  <si>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</si>
  <si>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</si>
  <si>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</si>
  <si>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</si>
  <si>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</si>
  <si>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</si>
  <si>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</si>
  <si>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</si>
  <si>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</si>
  <si>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</si>
  <si>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</si>
  <si>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</si>
  <si>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</si>
  <si>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</si>
  <si>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</si>
  <si>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</si>
  <si>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</si>
  <si>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</si>
  <si>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</si>
  <si>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</si>
  <si>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</si>
  <si>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</si>
  <si>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</si>
  <si>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</si>
  <si>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</si>
  <si>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</si>
  <si>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</si>
  <si>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</si>
  <si>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</si>
  <si>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</si>
  <si>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</si>
  <si>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</si>
  <si>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</si>
  <si>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</si>
  <si>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</si>
  <si>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</si>
  <si>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</si>
  <si>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</si>
  <si>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</si>
  <si>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</si>
  <si>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</si>
  <si>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</si>
  <si>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</si>
  <si>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</si>
  <si>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</si>
  <si>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</si>
  <si>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</si>
  <si>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</si>
  <si>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</si>
  <si>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</si>
  <si>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</si>
  <si>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</si>
  <si>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</si>
  <si>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</si>
  <si>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</si>
  <si>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</si>
  <si>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</si>
  <si>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</si>
  <si>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</si>
  <si>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</si>
  <si>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</si>
  <si>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</si>
  <si>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</si>
  <si>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</si>
  <si>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</si>
  <si>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</si>
  <si>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</si>
  <si>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</si>
  <si>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</si>
  <si>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</si>
  <si>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</si>
  <si>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</si>
  <si>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</si>
  <si>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</si>
  <si>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</si>
  <si>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</si>
  <si>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</si>
  <si>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</si>
  <si>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</si>
  <si>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</si>
  <si>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</si>
  <si>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</si>
  <si>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</si>
  <si>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</si>
  <si>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</si>
  <si>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</si>
  <si>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</si>
  <si>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</si>
  <si>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</si>
  <si>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</si>
  <si>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</si>
  <si>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</si>
  <si>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</si>
  <si>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</si>
  <si>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</si>
  <si>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</si>
  <si>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</si>
  <si>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</si>
  <si>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</si>
  <si>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</si>
  <si>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</si>
  <si>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</si>
  <si>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</si>
  <si>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</si>
  <si>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</si>
  <si>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</si>
  <si>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</si>
  <si>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</si>
  <si>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</si>
  <si>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</si>
  <si>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</si>
  <si>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</si>
  <si>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</si>
  <si>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</si>
  <si>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</si>
  <si>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</si>
  <si>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</si>
  <si>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</si>
  <si>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</si>
  <si>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</si>
  <si>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</si>
  <si>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</si>
  <si>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</si>
  <si>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</si>
  <si>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</si>
  <si>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</si>
  <si>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</si>
  <si>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</si>
  <si>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</si>
  <si>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</si>
  <si>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</si>
  <si>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</si>
  <si>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</si>
  <si>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</si>
  <si>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</si>
  <si>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</si>
  <si>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</si>
  <si>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</si>
  <si>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</si>
  <si>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</si>
  <si>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</si>
  <si>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</si>
  <si>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</si>
  <si>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</si>
  <si>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</si>
  <si>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</si>
  <si>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</si>
  <si>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</si>
  <si>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</si>
  <si>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</si>
  <si>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</si>
  <si>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</si>
  <si>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</si>
  <si>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</si>
  <si>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</si>
  <si>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</si>
  <si>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</si>
  <si>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</si>
  <si>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</si>
  <si>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</si>
  <si>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</si>
  <si>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</si>
  <si>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</si>
  <si>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</si>
  <si>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</si>
  <si>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</si>
  <si>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</si>
  <si>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</si>
  <si>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</si>
  <si>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</si>
  <si>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</si>
  <si>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</si>
  <si>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</si>
  <si>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</si>
  <si>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</si>
  <si>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</si>
  <si>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</si>
  <si>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</si>
  <si>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</si>
  <si>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</si>
  <si>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</si>
  <si>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</si>
  <si>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</si>
  <si>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</si>
  <si>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</si>
  <si>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</si>
  <si>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</si>
  <si>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</si>
  <si>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</si>
  <si>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</si>
  <si>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</si>
  <si>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</si>
  <si>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</si>
  <si>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</si>
  <si>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</si>
  <si>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</si>
  <si>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</si>
  <si>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</si>
  <si>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</si>
  <si>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</si>
  <si>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</si>
  <si>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</si>
  <si>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</si>
  <si>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</si>
  <si>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</si>
  <si>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</si>
  <si>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</si>
  <si>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</si>
  <si>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</si>
  <si>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</si>
  <si>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</si>
  <si>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</si>
  <si>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</si>
  <si>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</si>
  <si>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</si>
  <si>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</si>
  <si>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</si>
  <si>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</si>
  <si>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</si>
  <si>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</si>
  <si>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</si>
  <si>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</si>
  <si>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</si>
  <si>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</si>
  <si>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</si>
  <si>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</si>
  <si>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</si>
  <si>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</si>
  <si>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</si>
  <si>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</si>
  <si>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</si>
  <si>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</si>
  <si>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</si>
  <si>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</si>
  <si>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</si>
  <si>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</si>
  <si>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</si>
  <si>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</si>
  <si>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</si>
  <si>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</si>
  <si>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</si>
  <si>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</si>
  <si>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</si>
  <si>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</si>
  <si>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</si>
  <si>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</si>
  <si>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</si>
  <si>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</si>
  <si>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</si>
  <si>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</si>
  <si>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</si>
  <si>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</si>
  <si>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</si>
  <si>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</si>
  <si>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</si>
  <si>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</si>
  <si>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</si>
  <si>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</si>
  <si>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</si>
  <si>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</si>
  <si>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</si>
  <si>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</si>
  <si>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</si>
  <si>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</si>
  <si>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</si>
  <si>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</si>
  <si>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</si>
  <si>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</si>
  <si>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</si>
  <si>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</si>
  <si>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</si>
  <si>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</si>
  <si>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</si>
  <si>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</si>
  <si>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</si>
  <si>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</si>
  <si>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</si>
  <si>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</si>
  <si>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</si>
  <si>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</si>
  <si>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</si>
  <si>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</si>
  <si>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</si>
  <si>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</si>
  <si>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</si>
  <si>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</si>
  <si>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</si>
  <si>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</si>
  <si>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</si>
  <si>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</si>
  <si>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</si>
  <si>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</si>
  <si>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</si>
  <si>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</si>
  <si>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</si>
  <si>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</si>
  <si>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</si>
  <si>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</si>
  <si>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</si>
  <si>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</si>
  <si>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</si>
  <si>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</si>
  <si>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</si>
  <si>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</si>
  <si>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</si>
  <si>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</si>
  <si>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</si>
  <si>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</si>
  <si>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</si>
  <si>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</si>
  <si>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</si>
  <si>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</si>
  <si>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</si>
  <si>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</si>
  <si>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</si>
  <si>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</si>
  <si>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</si>
  <si>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</si>
  <si>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</si>
  <si>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</si>
  <si>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</si>
  <si>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</si>
  <si>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</si>
  <si>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</si>
  <si>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</si>
  <si>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</si>
  <si>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</si>
  <si>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</si>
  <si>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</si>
  <si>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</si>
  <si>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</si>
  <si>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</si>
  <si>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</si>
  <si>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</si>
  <si>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</si>
  <si>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</si>
  <si>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</si>
  <si>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</si>
  <si>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</si>
  <si>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</si>
  <si>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</si>
  <si>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</si>
  <si>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</si>
  <si>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</si>
  <si>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</si>
  <si>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</si>
  <si>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</si>
  <si>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</si>
  <si>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</si>
  <si>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</si>
  <si>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</si>
  <si>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</si>
  <si>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</si>
  <si>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</si>
  <si>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</si>
  <si>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</si>
  <si>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</si>
  <si>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</si>
  <si>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</si>
  <si>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</si>
  <si>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</si>
  <si>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</si>
  <si>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</si>
  <si>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</si>
  <si>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</si>
  <si>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</si>
  <si>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</si>
  <si>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</si>
  <si>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</si>
  <si>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</si>
  <si>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</si>
  <si>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</si>
  <si>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</si>
  <si>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</si>
  <si>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</si>
  <si>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</si>
  <si>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</si>
  <si>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</si>
  <si>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</si>
  <si>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</si>
  <si>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</si>
  <si>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</si>
  <si>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</si>
  <si>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</si>
  <si>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</si>
  <si>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</si>
  <si>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</si>
  <si>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</si>
  <si>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</si>
  <si>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</si>
  <si>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</si>
  <si>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</si>
  <si>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</si>
  <si>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</si>
  <si>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</si>
  <si>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</si>
  <si>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</si>
  <si>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</si>
  <si>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</si>
  <si>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</si>
  <si>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</si>
  <si>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</si>
  <si>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</si>
  <si>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</si>
  <si>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</si>
  <si>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</si>
  <si>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</si>
  <si>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</si>
  <si>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</si>
  <si>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</si>
  <si>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</si>
  <si>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</si>
  <si>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</si>
  <si>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</si>
  <si>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</si>
  <si>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</si>
  <si>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</si>
  <si>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</si>
  <si>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</si>
  <si>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</si>
  <si>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</si>
  <si>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</si>
  <si>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</si>
  <si>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</si>
  <si>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</si>
  <si>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</si>
  <si>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</si>
  <si>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</si>
  <si>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</si>
  <si>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</si>
  <si>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</si>
  <si>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</si>
  <si>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</si>
  <si>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</si>
  <si>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</si>
  <si>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</si>
  <si>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</si>
  <si>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</si>
  <si>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</si>
  <si>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</si>
  <si>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</si>
  <si>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</si>
  <si>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</si>
  <si>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</si>
  <si>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</si>
  <si>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</si>
  <si>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</si>
  <si>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</si>
  <si>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</si>
  <si>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</si>
  <si>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</si>
  <si>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</si>
  <si>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</si>
  <si>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</si>
  <si>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</si>
  <si>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</si>
  <si>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</si>
  <si>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</si>
  <si>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</si>
  <si>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</si>
  <si>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</si>
  <si>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</si>
  <si>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</si>
  <si>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</si>
  <si>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</si>
  <si>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</si>
  <si>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</si>
  <si>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</si>
  <si>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</si>
  <si>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</si>
  <si>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</si>
  <si>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</si>
  <si>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</si>
  <si>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</si>
  <si>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</si>
  <si>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</si>
  <si>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</si>
  <si>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</si>
  <si>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</si>
  <si>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</si>
  <si>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</si>
  <si>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</si>
  <si>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</si>
  <si>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</si>
  <si>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</si>
  <si>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</si>
  <si>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</si>
  <si>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</si>
  <si>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</si>
  <si>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</si>
  <si>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</si>
  <si>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</si>
  <si>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</si>
  <si>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</si>
  <si>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</si>
  <si>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</si>
  <si>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</si>
  <si>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</si>
  <si>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</si>
  <si>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</si>
  <si>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</si>
  <si>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</si>
  <si>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</si>
  <si>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</si>
  <si>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</si>
  <si>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</si>
  <si>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</si>
  <si>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</si>
  <si>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</si>
  <si>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</si>
  <si>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</si>
  <si>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</si>
  <si>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</si>
  <si>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</si>
  <si>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</si>
  <si>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</si>
  <si>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</si>
  <si>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</si>
  <si>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</si>
  <si>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</si>
  <si>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</si>
  <si>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</si>
  <si>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</si>
  <si>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</si>
  <si>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</si>
  <si>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</si>
  <si>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</si>
  <si>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</si>
  <si>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</si>
  <si>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</si>
  <si>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</si>
  <si>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</si>
  <si>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</si>
  <si>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</si>
  <si>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</si>
  <si>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</si>
  <si>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</si>
  <si>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</si>
  <si>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</si>
  <si>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</si>
  <si>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</si>
  <si>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</si>
  <si>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</si>
  <si>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</si>
  <si>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</si>
  <si>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</si>
  <si>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</si>
  <si>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</si>
  <si>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</si>
  <si>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</si>
  <si>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</si>
  <si>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</si>
  <si>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</si>
  <si>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</si>
  <si>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</si>
  <si>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</si>
  <si>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</si>
  <si>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</si>
  <si>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</si>
  <si>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</si>
  <si>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</si>
  <si>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</si>
  <si>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</si>
  <si>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</si>
  <si>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</si>
  <si>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</si>
  <si>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</si>
  <si>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</si>
  <si>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</si>
  <si>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</si>
  <si>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</si>
  <si>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</si>
  <si>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</si>
  <si>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</si>
  <si>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</si>
  <si>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</si>
  <si>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</si>
  <si>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</si>
  <si>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</si>
  <si>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</si>
  <si>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</si>
  <si>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</si>
  <si>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</si>
  <si>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</si>
  <si>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</si>
  <si>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</si>
  <si>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</si>
  <si>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</si>
  <si>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</si>
  <si>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</si>
  <si>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</si>
  <si>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</si>
  <si>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</si>
  <si>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</si>
  <si>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</si>
  <si>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</si>
  <si>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</si>
  <si>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</si>
  <si>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</si>
  <si>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</si>
  <si>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</si>
  <si>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</si>
  <si>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</si>
  <si>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</si>
  <si>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</si>
  <si>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</si>
  <si>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</si>
  <si>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</si>
  <si>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</si>
  <si>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</si>
  <si>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</si>
  <si>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</si>
  <si>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</si>
  <si>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</si>
  <si>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</si>
  <si>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</si>
  <si>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</si>
  <si>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</si>
  <si>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</si>
  <si>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</si>
  <si>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</si>
  <si>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</si>
  <si>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</si>
  <si>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</si>
  <si>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</si>
  <si>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</si>
  <si>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</si>
  <si>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</si>
  <si>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</si>
  <si>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</si>
  <si>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</si>
  <si>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</si>
  <si>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</si>
  <si>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</si>
  <si>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</si>
  <si>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</si>
  <si>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</si>
  <si>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</si>
  <si>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</si>
  <si>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</si>
  <si>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</si>
  <si>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</si>
  <si>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</si>
  <si>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</si>
  <si>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</si>
  <si>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</si>
  <si>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</si>
  <si>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</si>
  <si>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</si>
  <si>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</si>
  <si>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</si>
  <si>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</si>
  <si>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</si>
  <si>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</si>
  <si>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</si>
  <si>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</si>
  <si>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</si>
  <si>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</si>
  <si>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</si>
  <si>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</si>
  <si>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</si>
  <si>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</si>
  <si>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</si>
  <si>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</si>
  <si>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</si>
  <si>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</si>
  <si>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</si>
  <si>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</si>
  <si>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</si>
  <si>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</si>
  <si>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</si>
  <si>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</si>
  <si>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</si>
  <si>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</si>
  <si>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</si>
  <si>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</si>
  <si>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</si>
  <si>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</si>
  <si>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</si>
  <si>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</si>
  <si>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</si>
  <si>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</si>
  <si>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</si>
  <si>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</si>
  <si>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</si>
  <si>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</si>
  <si>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</si>
  <si>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</si>
  <si>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</si>
  <si>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</si>
  <si>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</si>
  <si>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</si>
  <si>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</si>
  <si>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</si>
  <si>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</si>
  <si>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</si>
  <si>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</si>
  <si>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</si>
  <si>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</si>
  <si>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</si>
  <si>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</si>
  <si>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</si>
  <si>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</si>
  <si>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</si>
  <si>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</si>
  <si>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</si>
  <si>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</si>
  <si>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</si>
  <si>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</si>
  <si>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</si>
  <si>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</si>
  <si>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</si>
  <si>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</si>
  <si>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</si>
  <si>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</si>
  <si>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</si>
  <si>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</si>
  <si>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</si>
  <si>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</si>
  <si>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</si>
  <si>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</si>
  <si>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</si>
  <si>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</si>
  <si>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</si>
  <si>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</si>
  <si>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</si>
  <si>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</si>
  <si>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</si>
  <si>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</si>
  <si>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</si>
  <si>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</si>
  <si>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</si>
  <si>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</si>
  <si>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</si>
  <si>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</si>
  <si>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</si>
  <si>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</si>
  <si>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</si>
  <si>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</si>
  <si>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</si>
  <si>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</si>
  <si>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</si>
  <si>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</si>
  <si>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</si>
  <si>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</si>
  <si>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</si>
  <si>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</si>
  <si>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</si>
  <si>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</si>
  <si>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</si>
  <si>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</si>
  <si>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</si>
  <si>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</si>
  <si>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</si>
  <si>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</si>
  <si>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</si>
  <si>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</si>
  <si>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</si>
  <si>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</si>
  <si>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</si>
  <si>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</si>
  <si>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</si>
  <si>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</si>
  <si>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</si>
  <si>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</si>
  <si>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</si>
  <si>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</si>
  <si>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</si>
  <si>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</si>
  <si>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</si>
  <si>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</si>
  <si>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</si>
  <si>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</si>
  <si>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</si>
  <si>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</si>
  <si>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</si>
  <si>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</si>
  <si>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</si>
  <si>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</si>
  <si>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</si>
  <si>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</si>
  <si>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</si>
  <si>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</si>
  <si>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</si>
  <si>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</si>
  <si>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</si>
  <si>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</si>
  <si>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</si>
  <si>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</si>
  <si>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</si>
  <si>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</si>
  <si>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</si>
  <si>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</si>
  <si>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</si>
  <si>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</si>
  <si>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</si>
  <si>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</si>
  <si>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</si>
  <si>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</si>
  <si>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</si>
  <si>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</si>
  <si>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</si>
  <si>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</si>
  <si>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</si>
  <si>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</si>
  <si>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</si>
  <si>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</si>
  <si>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</si>
  <si>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</si>
  <si>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</si>
  <si>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</si>
  <si>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</si>
  <si>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</si>
  <si>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</si>
  <si>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</si>
  <si>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</si>
  <si>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</si>
  <si>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</si>
  <si>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</si>
  <si>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</si>
  <si>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</si>
  <si>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</si>
  <si>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</si>
  <si>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</si>
  <si>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</si>
  <si>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</si>
  <si>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</si>
  <si>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</si>
  <si>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</si>
  <si>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</si>
  <si>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</si>
  <si>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</si>
  <si>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</si>
  <si>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</si>
  <si>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</si>
  <si>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</si>
  <si>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</si>
  <si>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</si>
  <si>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</si>
  <si>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</si>
  <si>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</si>
  <si>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</si>
  <si>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</si>
  <si>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</si>
  <si>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</si>
  <si>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</si>
  <si>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</si>
  <si>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</si>
  <si>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</si>
  <si>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</si>
  <si>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</si>
  <si>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</si>
  <si>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</si>
  <si>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</si>
  <si>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</si>
  <si>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</si>
  <si>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</si>
  <si>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</si>
  <si>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</si>
  <si>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</si>
  <si>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</si>
  <si>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</si>
  <si>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</si>
  <si>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</si>
  <si>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</si>
  <si>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</si>
  <si>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</si>
  <si>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</si>
  <si>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</si>
  <si>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</si>
  <si>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</si>
  <si>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</si>
  <si>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</si>
  <si>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</si>
  <si>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</si>
  <si>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</si>
  <si>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</si>
  <si>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</si>
  <si>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</si>
  <si>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</si>
  <si>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</si>
  <si>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</si>
  <si>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</si>
  <si>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</si>
  <si>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</si>
  <si>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</si>
  <si>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</si>
  <si>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</si>
  <si>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</si>
  <si>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</si>
  <si>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</si>
  <si>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</si>
  <si>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</si>
  <si>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</si>
  <si>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</si>
  <si>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</si>
  <si>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</si>
  <si>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</si>
  <si>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</si>
  <si>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</si>
  <si>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</si>
  <si>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</si>
  <si>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</si>
  <si>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</si>
  <si>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</si>
  <si>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</si>
  <si>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</si>
  <si>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</si>
  <si>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</si>
  <si>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</si>
  <si>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</si>
  <si>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</si>
  <si>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</si>
  <si>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</si>
  <si>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</si>
  <si>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</si>
  <si>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</si>
  <si>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</si>
  <si>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</si>
  <si>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</si>
  <si>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</si>
  <si>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</si>
  <si>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</si>
  <si>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</si>
  <si>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</si>
  <si>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</si>
  <si>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</si>
  <si>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</si>
  <si>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</si>
  <si>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</si>
  <si>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</si>
  <si>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</si>
  <si>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</si>
  <si>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</si>
  <si>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</si>
  <si>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</si>
  <si>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</si>
  <si>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</si>
  <si>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</si>
  <si>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</si>
  <si>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</si>
  <si>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</si>
  <si>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</si>
  <si>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</si>
  <si>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</si>
  <si>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</si>
  <si>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</si>
  <si>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</si>
  <si>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</si>
  <si>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</si>
  <si>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</si>
  <si>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</si>
  <si>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</si>
  <si>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</si>
  <si>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</si>
  <si>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</si>
  <si>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</si>
  <si>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</si>
  <si>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</si>
  <si>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</si>
  <si>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</si>
  <si>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</si>
  <si>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</si>
  <si>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</si>
  <si>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</si>
  <si>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</si>
  <si>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</si>
  <si>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</si>
  <si>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</si>
  <si>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</si>
  <si>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</si>
  <si>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</si>
  <si>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</si>
  <si>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</si>
  <si>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</si>
  <si>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</si>
  <si>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</si>
  <si>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</si>
  <si>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</si>
  <si>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</si>
  <si>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</si>
  <si>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</si>
  <si>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</si>
  <si>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</si>
  <si>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</si>
  <si>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</si>
  <si>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</si>
  <si>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</si>
  <si>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</si>
  <si>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</si>
  <si>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</si>
  <si>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</si>
  <si>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</si>
  <si>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</si>
  <si>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</si>
  <si>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</si>
  <si>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</si>
  <si>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</si>
  <si>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</si>
  <si>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</si>
  <si>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</si>
  <si>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</si>
  <si>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</si>
  <si>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</si>
  <si>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</si>
  <si>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</si>
  <si>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</si>
  <si>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</si>
  <si>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</si>
  <si>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</si>
  <si>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</si>
  <si>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</si>
  <si>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</si>
  <si>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</si>
  <si>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</si>
  <si>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</si>
  <si>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</si>
  <si>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</si>
  <si>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</si>
  <si>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</si>
  <si>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</si>
  <si>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</si>
  <si>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</si>
  <si>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</si>
  <si>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</si>
  <si>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</si>
  <si>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</si>
  <si>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</si>
  <si>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</si>
  <si>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</si>
  <si>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</si>
  <si>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</si>
  <si>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</si>
  <si>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</si>
  <si>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</si>
  <si>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</si>
  <si>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</si>
  <si>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</si>
  <si>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</si>
  <si>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</si>
  <si>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</si>
  <si>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</si>
  <si>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</si>
  <si>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</si>
  <si>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</si>
  <si>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</si>
  <si>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</si>
  <si>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</si>
  <si>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</si>
  <si>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</si>
  <si>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</si>
  <si>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</si>
  <si>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</si>
  <si>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</si>
  <si>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</si>
  <si>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</si>
  <si>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</si>
  <si>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</si>
  <si>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</si>
  <si>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</si>
  <si>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</si>
  <si>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</si>
  <si>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</si>
  <si>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</si>
  <si>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</si>
  <si>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</si>
  <si>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</si>
  <si>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</si>
  <si>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</si>
  <si>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</si>
  <si>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</si>
  <si>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</si>
  <si>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</si>
  <si>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</si>
  <si>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</si>
  <si>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</si>
  <si>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</si>
  <si>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</si>
  <si>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</si>
  <si>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</si>
  <si>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</si>
  <si>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</si>
  <si>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</si>
  <si>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</si>
  <si>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</si>
  <si>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</si>
  <si>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</si>
  <si>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</si>
  <si>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</si>
  <si>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</si>
  <si>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</si>
  <si>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</si>
  <si>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</si>
  <si>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</si>
  <si>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</si>
  <si>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</si>
  <si>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</si>
  <si>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</si>
  <si>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</si>
  <si>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</si>
  <si>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</si>
  <si>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</si>
  <si>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</si>
  <si>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</si>
  <si>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</si>
  <si>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</si>
  <si>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</si>
  <si>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</si>
  <si>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</si>
  <si>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</si>
  <si>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</si>
  <si>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</si>
  <si>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</si>
  <si>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</si>
  <si>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</si>
  <si>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</si>
  <si>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</si>
  <si>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</si>
  <si>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</si>
  <si>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</si>
  <si>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</si>
  <si>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</si>
  <si>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</si>
  <si>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</si>
  <si>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</si>
  <si>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</si>
  <si>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</si>
  <si>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</si>
  <si>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</si>
  <si>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</si>
  <si>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</si>
  <si>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</si>
  <si>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</si>
  <si>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</si>
  <si>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</si>
  <si>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</si>
  <si>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</si>
  <si>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</si>
  <si>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</si>
  <si>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</si>
  <si>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</si>
  <si>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</si>
  <si>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</si>
  <si>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</si>
  <si>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</si>
  <si>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</si>
  <si>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</si>
  <si>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</si>
  <si>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</si>
  <si>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</si>
  <si>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</si>
  <si>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</si>
  <si>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</si>
  <si>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</si>
  <si>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</si>
  <si>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</si>
  <si>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</si>
  <si>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</si>
  <si>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</si>
  <si>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</si>
  <si>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</si>
  <si>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</si>
  <si>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</si>
  <si>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</si>
  <si>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</si>
  <si>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</si>
  <si>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</si>
  <si>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</si>
  <si>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</si>
  <si>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</si>
  <si>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</si>
  <si>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</si>
  <si>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</si>
  <si>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</si>
  <si>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</si>
  <si>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</si>
  <si>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</si>
  <si>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</si>
  <si>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</si>
  <si>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</si>
  <si>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</si>
  <si>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</si>
  <si>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</si>
  <si>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</si>
  <si>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</si>
  <si>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</si>
  <si>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</si>
  <si>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</si>
  <si>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</si>
  <si>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</si>
  <si>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</si>
  <si>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</si>
  <si>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</si>
  <si>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</si>
  <si>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</si>
  <si>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</si>
  <si>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</si>
  <si>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</si>
  <si>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</si>
  <si>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</si>
  <si>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</si>
  <si>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</si>
  <si>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</si>
  <si>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</si>
  <si>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</si>
  <si>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</si>
  <si>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</si>
  <si>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</si>
  <si>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</si>
  <si>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</si>
  <si>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</si>
  <si>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</si>
  <si>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</si>
  <si>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</si>
  <si>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</si>
  <si>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</si>
  <si>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</si>
  <si>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</si>
  <si>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</si>
  <si>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</si>
  <si>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</si>
  <si>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</si>
  <si>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</si>
  <si>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</si>
  <si>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</si>
  <si>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</si>
  <si>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</si>
  <si>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</si>
  <si>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</si>
  <si>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</si>
  <si>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</si>
  <si>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</si>
  <si>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</si>
  <si>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</si>
  <si>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</si>
  <si>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</si>
  <si>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</si>
  <si>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</si>
  <si>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</si>
  <si>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</si>
  <si>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</si>
  <si>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</si>
  <si>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</si>
  <si>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</si>
  <si>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</si>
  <si>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</si>
  <si>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</si>
  <si>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</si>
  <si>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</si>
  <si>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</si>
  <si>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</si>
  <si>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</si>
  <si>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</si>
  <si>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</si>
  <si>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</si>
  <si>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</si>
  <si>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</si>
  <si>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</si>
  <si>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</si>
  <si>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</si>
  <si>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</si>
  <si>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</si>
  <si>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</si>
  <si>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</si>
  <si>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</si>
  <si>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</si>
  <si>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</si>
  <si>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</si>
  <si>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</si>
  <si>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</si>
  <si>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</si>
  <si>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</si>
  <si>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</si>
  <si>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</si>
  <si>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</si>
  <si>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</si>
  <si>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</si>
  <si>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</si>
  <si>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</si>
  <si>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</si>
  <si>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</si>
  <si>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</si>
  <si>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</si>
  <si>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</si>
  <si>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</si>
  <si>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</si>
  <si>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</si>
  <si>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</si>
  <si>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</si>
  <si>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</si>
  <si>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</si>
  <si>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</si>
  <si>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</si>
  <si>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</si>
  <si>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</si>
  <si>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</si>
  <si>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</si>
  <si>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</si>
  <si>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</si>
  <si>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</si>
  <si>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</si>
  <si>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</si>
  <si>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</si>
  <si>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</si>
  <si>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</si>
  <si>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</si>
  <si>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</si>
  <si>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</si>
  <si>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</si>
  <si>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</si>
  <si>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</si>
  <si>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</si>
  <si>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</si>
  <si>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</si>
  <si>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</si>
  <si>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</si>
  <si>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</si>
  <si>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</si>
  <si>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</si>
  <si>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</si>
  <si>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</si>
  <si>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</si>
  <si>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</si>
  <si>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</si>
  <si>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</si>
  <si>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</si>
  <si>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</si>
  <si>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</si>
  <si>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</si>
  <si>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</si>
  <si>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</si>
  <si>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</si>
  <si>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</si>
  <si>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</si>
  <si>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</si>
  <si>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</si>
  <si>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</si>
  <si>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</si>
  <si>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</si>
  <si>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</si>
  <si>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</si>
  <si>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</si>
  <si>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</si>
  <si>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</si>
  <si>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</si>
  <si>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</si>
  <si>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</si>
  <si>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</si>
  <si>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</si>
  <si>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</si>
  <si>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</si>
  <si>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</si>
  <si>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</si>
  <si>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</si>
  <si>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</si>
  <si>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</si>
  <si>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</si>
  <si>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</si>
  <si>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</si>
  <si>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</si>
  <si>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</si>
  <si>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</si>
  <si>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</si>
  <si>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</si>
  <si>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</si>
  <si>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</si>
  <si>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</si>
  <si>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</si>
  <si>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</si>
  <si>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</si>
  <si>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</si>
  <si>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</si>
  <si>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</si>
  <si>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</si>
  <si>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</si>
  <si>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</si>
  <si>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</si>
  <si>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</si>
  <si>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</si>
  <si>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</si>
  <si>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</si>
  <si>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</si>
  <si>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</si>
  <si>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</si>
  <si>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</si>
  <si>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</si>
  <si>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</si>
  <si>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</si>
  <si>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</si>
  <si>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</si>
  <si>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</si>
  <si>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</si>
  <si>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</si>
  <si>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</si>
  <si>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</si>
  <si>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</si>
  <si>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</si>
  <si>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</si>
  <si>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</si>
  <si>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</si>
  <si>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</si>
  <si>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</si>
  <si>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</si>
  <si>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</si>
  <si>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</si>
  <si>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</si>
  <si>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</si>
  <si>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</si>
  <si>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</si>
  <si>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</si>
  <si>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</si>
  <si>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</si>
  <si>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</si>
  <si>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</si>
  <si>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</si>
  <si>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</si>
  <si>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</si>
  <si>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</si>
  <si>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</si>
  <si>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</si>
  <si>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</si>
  <si>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</si>
  <si>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</si>
  <si>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</si>
  <si>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</si>
  <si>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</si>
  <si>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</si>
  <si>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</si>
  <si>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</si>
  <si>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</si>
  <si>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</si>
  <si>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</si>
  <si>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</si>
  <si>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</si>
  <si>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</si>
  <si>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</si>
  <si>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</si>
  <si>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</si>
  <si>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</si>
  <si>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</si>
  <si>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</si>
  <si>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</si>
  <si>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</si>
  <si>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</si>
  <si>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</si>
  <si>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</si>
  <si>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</si>
  <si>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</si>
  <si>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</si>
  <si>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</si>
  <si>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</si>
  <si>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</si>
  <si>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</si>
  <si>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</si>
  <si>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</si>
  <si>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</si>
  <si>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</si>
  <si>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</si>
  <si>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</si>
  <si>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</si>
  <si>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</si>
  <si>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</si>
  <si>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</si>
  <si>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</si>
  <si>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</si>
  <si>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</si>
  <si>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</si>
  <si>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</si>
  <si>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</si>
  <si>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</si>
  <si>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</si>
  <si>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</si>
  <si>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</si>
  <si>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</si>
  <si>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</si>
  <si>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</si>
  <si>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</si>
  <si>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</si>
  <si>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</si>
  <si>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</si>
  <si>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</si>
  <si>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</si>
  <si>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</si>
  <si>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</si>
  <si>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</si>
  <si>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</si>
  <si>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</si>
  <si>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</si>
  <si>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</si>
  <si>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</si>
  <si>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</si>
  <si>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</si>
  <si>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</si>
  <si>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</si>
  <si>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</si>
  <si>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</si>
  <si>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</si>
  <si>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</si>
  <si>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</si>
  <si>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</si>
  <si>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</si>
  <si>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</si>
  <si>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</si>
  <si>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</si>
  <si>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</si>
  <si>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</si>
  <si>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</si>
  <si>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</si>
  <si>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</si>
  <si>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</si>
  <si>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</si>
  <si>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</si>
  <si>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</si>
  <si>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</si>
  <si>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</si>
  <si>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</si>
  <si>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</si>
  <si>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</si>
  <si>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</si>
  <si>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</si>
  <si>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</si>
  <si>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</si>
  <si>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</si>
  <si>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</si>
  <si>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</si>
  <si>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</si>
  <si>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</si>
  <si>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</si>
  <si>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</si>
  <si>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</si>
  <si>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</si>
  <si>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</si>
  <si>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</si>
  <si>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</si>
  <si>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</si>
  <si>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</si>
  <si>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</si>
  <si>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</si>
  <si>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</si>
  <si>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</si>
  <si>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</si>
  <si>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</si>
  <si>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</si>
  <si>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</si>
  <si>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</si>
  <si>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</si>
  <si>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</si>
  <si>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</si>
  <si>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</si>
  <si>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</si>
  <si>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</si>
  <si>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</si>
  <si>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</si>
  <si>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</si>
  <si>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</si>
  <si>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</si>
  <si>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</si>
  <si>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</si>
  <si>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</si>
  <si>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</si>
  <si>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</si>
  <si>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</si>
  <si>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</si>
  <si>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</si>
  <si>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</si>
  <si>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</si>
  <si>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</si>
  <si>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</si>
  <si>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</si>
  <si>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</si>
  <si>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</si>
  <si>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</si>
  <si>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</si>
  <si>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</si>
  <si>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</si>
  <si>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</si>
  <si>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</si>
  <si>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</si>
  <si>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</si>
  <si>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</si>
  <si>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</si>
  <si>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</si>
  <si>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</si>
  <si>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</si>
  <si>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</si>
  <si>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</si>
  <si>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</si>
  <si>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</si>
  <si>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</si>
  <si>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</si>
  <si>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</si>
  <si>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</si>
  <si>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</si>
  <si>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</si>
  <si>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</si>
  <si>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</si>
  <si>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</si>
  <si>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</si>
  <si>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</si>
  <si>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</si>
  <si>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</si>
  <si>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</si>
  <si>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</si>
  <si>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</si>
  <si>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</si>
  <si>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</si>
  <si>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</si>
  <si>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</si>
  <si>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</si>
  <si>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</si>
  <si>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</si>
  <si>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</si>
  <si>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</si>
  <si>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</si>
  <si>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</si>
  <si>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</si>
  <si>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</si>
  <si>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</si>
  <si>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</si>
  <si>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</si>
  <si>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</si>
  <si>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</si>
  <si>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</si>
  <si>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</si>
  <si>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</si>
  <si>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</si>
  <si>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</si>
  <si>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</si>
  <si>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</si>
  <si>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</si>
  <si>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</si>
  <si>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</si>
  <si>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</si>
  <si>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</si>
  <si>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</si>
  <si>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</si>
  <si>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</si>
  <si>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</si>
  <si>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</si>
  <si>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</si>
  <si>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</si>
  <si>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</si>
  <si>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</si>
  <si>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</si>
  <si>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</si>
  <si>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</si>
  <si>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</si>
  <si>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</si>
  <si>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</si>
  <si>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</si>
  <si>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</si>
  <si>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</si>
  <si>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</si>
  <si>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</si>
  <si>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</si>
  <si>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</si>
  <si>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</si>
  <si>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</si>
  <si>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</si>
  <si>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</si>
  <si>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</si>
  <si>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</si>
  <si>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</si>
  <si>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</si>
  <si>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</si>
  <si>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</si>
  <si>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</si>
  <si>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</si>
  <si>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</si>
  <si>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</si>
  <si>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</si>
  <si>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</si>
  <si>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</si>
  <si>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</si>
  <si>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</si>
  <si>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</si>
  <si>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</si>
  <si>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</si>
  <si>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</si>
  <si>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</si>
  <si>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</si>
  <si>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</si>
  <si>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</si>
  <si>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</si>
  <si>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</si>
  <si>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</si>
  <si>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</si>
  <si>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</si>
  <si>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</si>
  <si>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</si>
  <si>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</si>
  <si>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</si>
  <si>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</si>
  <si>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</si>
  <si>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</si>
  <si>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</si>
  <si>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</si>
  <si>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</si>
  <si>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</si>
  <si>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</si>
  <si>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</si>
  <si>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</si>
  <si>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</si>
  <si>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</si>
  <si>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</si>
  <si>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</si>
  <si>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</si>
  <si>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</si>
  <si>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</si>
  <si>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</si>
  <si>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</si>
  <si>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</si>
  <si>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</si>
  <si>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</si>
  <si>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</si>
  <si>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</si>
  <si>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</si>
  <si>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</si>
  <si>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</si>
  <si>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</si>
  <si>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</si>
  <si>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</si>
  <si>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</si>
  <si>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</si>
  <si>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</si>
  <si>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</si>
  <si>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</si>
  <si>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</si>
  <si>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</si>
  <si>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</si>
  <si>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</si>
  <si>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</si>
  <si>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</si>
  <si>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</si>
  <si>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</si>
  <si>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</si>
  <si>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</si>
  <si>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</si>
  <si>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</si>
  <si>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</si>
  <si>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</si>
  <si>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</si>
  <si>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</si>
  <si>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</si>
  <si>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</si>
  <si>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</si>
  <si>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</si>
  <si>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</si>
  <si>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</si>
  <si>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</si>
  <si>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</si>
  <si>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</si>
  <si>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</si>
  <si>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</si>
  <si>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</si>
  <si>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</si>
  <si>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</si>
  <si>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</si>
  <si>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</si>
  <si>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</si>
  <si>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</si>
  <si>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</si>
  <si>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</si>
  <si>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</si>
  <si>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</si>
  <si>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</si>
  <si>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</si>
  <si>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</si>
  <si>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</si>
  <si>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</si>
  <si>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</si>
  <si>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</si>
  <si>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</si>
  <si>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</si>
  <si>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</si>
  <si>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</si>
  <si>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</si>
  <si>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</si>
  <si>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</si>
  <si>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</si>
  <si>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</si>
  <si>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</si>
  <si>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</si>
  <si>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</si>
  <si>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</si>
  <si>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</si>
  <si>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</si>
  <si>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</si>
  <si>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</si>
  <si>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</si>
  <si>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</si>
  <si>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</si>
  <si>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</si>
  <si>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</si>
  <si>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</si>
  <si>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</si>
  <si>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</si>
  <si>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</si>
  <si>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</si>
  <si>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</si>
  <si>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</si>
  <si>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</si>
  <si>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</si>
  <si>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</si>
  <si>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</si>
  <si>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</si>
  <si>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</si>
  <si>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</si>
  <si>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</si>
  <si>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</si>
  <si>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</si>
  <si>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</si>
  <si>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</si>
  <si>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</si>
  <si>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</si>
  <si>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</si>
  <si>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</si>
  <si>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</si>
  <si>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</si>
  <si>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</si>
  <si>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</si>
  <si>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</si>
  <si>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</si>
  <si>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</si>
  <si>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</si>
  <si>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</si>
  <si>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</si>
  <si>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</si>
  <si>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</si>
  <si>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</si>
  <si>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</si>
  <si>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</si>
  <si>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</si>
  <si>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</si>
  <si>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</si>
  <si>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</si>
  <si>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</si>
  <si>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</si>
  <si>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</si>
  <si>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</si>
  <si>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</si>
  <si>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</si>
  <si>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</si>
  <si>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</si>
  <si>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</si>
  <si>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</si>
  <si>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</si>
  <si>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</si>
  <si>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</si>
  <si>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</si>
  <si>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</si>
  <si>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</si>
  <si>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</si>
  <si>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</si>
  <si>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</si>
  <si>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</si>
  <si>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</si>
  <si>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</si>
  <si>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</si>
  <si>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</si>
  <si>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</si>
  <si>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</si>
  <si>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</si>
  <si>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</si>
  <si>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</si>
  <si>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</si>
  <si>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</si>
  <si>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</si>
  <si>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</si>
  <si>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</si>
  <si>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</si>
  <si>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</si>
  <si>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</si>
  <si>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</si>
  <si>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</si>
  <si>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</si>
  <si>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</si>
  <si>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</si>
  <si>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</si>
  <si>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</si>
  <si>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</si>
  <si>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</si>
  <si>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</si>
  <si>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</si>
  <si>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</si>
  <si>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</si>
  <si>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</si>
  <si>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</si>
  <si>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</si>
  <si>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</si>
  <si>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</si>
  <si>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</si>
  <si>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</si>
  <si>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</si>
  <si>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</si>
  <si>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</si>
  <si>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</si>
  <si>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</si>
  <si>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</si>
  <si>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</si>
  <si>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</si>
  <si>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</si>
  <si>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</si>
  <si>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</si>
  <si>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</si>
  <si>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</si>
  <si>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</si>
  <si>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</si>
  <si>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</si>
  <si>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</si>
  <si>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</si>
  <si>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</si>
  <si>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</si>
  <si>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</si>
  <si>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</si>
  <si>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</si>
  <si>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</si>
  <si>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</si>
  <si>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</si>
  <si>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</si>
  <si>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</si>
  <si>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</si>
  <si>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</si>
  <si>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</si>
  <si>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</si>
  <si>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</si>
  <si>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</si>
  <si>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</si>
  <si>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</si>
  <si>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</si>
  <si>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</si>
  <si>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</si>
  <si>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</si>
  <si>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</si>
  <si>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</si>
  <si>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</si>
  <si>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</si>
  <si>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</si>
  <si>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</si>
  <si>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</si>
  <si>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</si>
  <si>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</si>
  <si>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</si>
  <si>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</si>
  <si>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</si>
  <si>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</si>
  <si>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</si>
  <si>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</si>
  <si>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</si>
  <si>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</si>
  <si>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</si>
  <si>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</si>
  <si>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</si>
  <si>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</si>
  <si>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</si>
  <si>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</si>
  <si>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</si>
  <si>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</si>
  <si>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</si>
  <si>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</si>
  <si>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</si>
  <si>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</si>
  <si>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</si>
  <si>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</si>
  <si>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</si>
  <si>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</si>
  <si>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</si>
  <si>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</si>
  <si>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</si>
  <si>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</si>
  <si>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</si>
  <si>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</si>
  <si>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</si>
  <si>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</si>
  <si>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</si>
  <si>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</si>
  <si>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</si>
  <si>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</si>
  <si>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</si>
  <si>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</si>
  <si>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</si>
  <si>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</si>
  <si>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</si>
  <si>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</si>
  <si>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</si>
  <si>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</si>
  <si>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</si>
  <si>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</si>
  <si>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</si>
  <si>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</si>
  <si>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</si>
  <si>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</si>
  <si>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</si>
  <si>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</si>
  <si>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</si>
  <si>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</si>
  <si>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</si>
  <si>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</si>
  <si>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</si>
  <si>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</si>
  <si>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</si>
  <si>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</si>
  <si>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</si>
  <si>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</si>
  <si>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</si>
  <si>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</si>
  <si>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</si>
  <si>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</si>
  <si>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</si>
  <si>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</si>
  <si>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</si>
  <si>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</si>
  <si>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</si>
  <si>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</si>
  <si>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</si>
  <si>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</si>
  <si>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</si>
  <si>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</si>
  <si>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</si>
  <si>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</si>
  <si>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</si>
  <si>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</si>
  <si>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</si>
  <si>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</si>
  <si>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</si>
  <si>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</si>
  <si>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</si>
  <si>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</si>
  <si>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</si>
  <si>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</si>
  <si>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</si>
  <si>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</si>
  <si>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</si>
  <si>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</si>
  <si>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</si>
  <si>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</si>
  <si>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</si>
  <si>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</si>
  <si>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</si>
  <si>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</si>
  <si>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</si>
  <si>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</si>
  <si>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</si>
  <si>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</si>
  <si>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</si>
  <si>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</si>
  <si>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</si>
  <si>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</si>
  <si>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</si>
  <si>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</si>
  <si>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</si>
  <si>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</si>
  <si>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</si>
  <si>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</si>
  <si>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</si>
  <si>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</si>
  <si>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</si>
  <si>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</si>
  <si>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</si>
  <si>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</si>
  <si>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</si>
  <si>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</si>
  <si>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</si>
  <si>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</si>
  <si>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</si>
  <si>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</si>
  <si>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</si>
  <si>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</si>
  <si>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</si>
  <si>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</si>
  <si>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</si>
  <si>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</si>
  <si>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</si>
  <si>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</si>
  <si>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</si>
  <si>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</si>
  <si>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</si>
  <si>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</si>
  <si>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</si>
  <si>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</si>
  <si>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</si>
  <si>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</si>
  <si>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</si>
  <si>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</si>
  <si>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</si>
  <si>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</si>
  <si>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</si>
  <si>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</si>
  <si>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</si>
  <si>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</si>
  <si>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</si>
  <si>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</si>
  <si>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</si>
  <si>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</si>
  <si>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</si>
  <si>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</si>
  <si>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</si>
  <si>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</si>
  <si>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</si>
  <si>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</si>
  <si>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</si>
  <si>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</si>
  <si>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</si>
  <si>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</si>
  <si>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</si>
  <si>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</si>
  <si>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</si>
  <si>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</si>
  <si>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</si>
  <si>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</si>
  <si>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</si>
  <si>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</si>
  <si>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</si>
  <si>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</si>
  <si>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</si>
  <si>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</si>
  <si>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</si>
  <si>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</si>
  <si>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</si>
  <si>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</si>
  <si>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</si>
  <si>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</si>
  <si>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</si>
  <si>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</si>
  <si>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</si>
  <si>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</si>
  <si>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</si>
  <si>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</si>
  <si>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</si>
  <si>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</si>
  <si>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</si>
  <si>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</si>
  <si>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</si>
  <si>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</si>
  <si>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</si>
  <si>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</si>
  <si>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</si>
  <si>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</si>
  <si>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</si>
  <si>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</si>
  <si>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</si>
  <si>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</si>
  <si>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</si>
  <si>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</si>
  <si>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</si>
  <si>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</si>
  <si>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</si>
  <si>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</si>
  <si>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</si>
  <si>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</si>
  <si>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</si>
  <si>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</si>
  <si>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</si>
  <si>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</si>
  <si>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</si>
  <si>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</si>
  <si>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</si>
  <si>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</si>
  <si>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</si>
  <si>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</si>
  <si>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</si>
  <si>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</si>
  <si>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</si>
  <si>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</si>
  <si>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</si>
  <si>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</si>
  <si>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</si>
  <si>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</si>
  <si>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</si>
  <si>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</si>
  <si>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</si>
  <si>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</si>
  <si>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</si>
  <si>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</si>
  <si>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</si>
  <si>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</si>
  <si>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</si>
  <si>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</si>
  <si>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</si>
  <si>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</si>
  <si>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</si>
  <si>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</si>
  <si>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</si>
  <si>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</si>
  <si>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</si>
  <si>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</si>
  <si>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</si>
  <si>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</si>
  <si>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</si>
  <si>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</si>
  <si>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</si>
  <si>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</si>
  <si>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</si>
  <si>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</si>
  <si>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</si>
  <si>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</si>
  <si>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</si>
  <si>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</si>
  <si>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</si>
  <si>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</si>
  <si>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</si>
  <si>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</si>
  <si>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</si>
  <si>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</si>
  <si>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</si>
  <si>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</si>
  <si>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</si>
  <si>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</si>
  <si>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</si>
  <si>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</si>
  <si>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</si>
  <si>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</si>
  <si>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</si>
  <si>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</si>
  <si>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</si>
  <si>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</si>
  <si>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</si>
  <si>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</si>
  <si>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</si>
  <si>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</si>
  <si>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</si>
  <si>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</si>
  <si>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</si>
  <si>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</si>
  <si>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</si>
  <si>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</si>
  <si>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</si>
  <si>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</si>
  <si>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</si>
  <si>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</si>
  <si>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</si>
  <si>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</si>
  <si>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</si>
  <si>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</si>
  <si>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</si>
  <si>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</si>
  <si>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</si>
  <si>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</si>
  <si>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</si>
  <si>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</si>
  <si>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</si>
  <si>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</si>
  <si>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</si>
  <si>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</si>
  <si>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</si>
  <si>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</si>
  <si>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</si>
  <si>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</si>
  <si>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</si>
  <si>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</si>
  <si>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</si>
  <si>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</si>
  <si>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</si>
  <si>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</si>
  <si>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</si>
  <si>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</si>
  <si>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</si>
  <si>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</si>
  <si>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</si>
  <si>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</si>
  <si>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</si>
  <si>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</si>
  <si>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</si>
  <si>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</si>
  <si>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</si>
  <si>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</si>
  <si>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</si>
  <si>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</si>
  <si>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</si>
  <si>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</si>
  <si>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</si>
  <si>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</si>
  <si>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</si>
  <si>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</si>
  <si>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</si>
  <si>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</si>
  <si>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</si>
  <si>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</si>
  <si>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</si>
  <si>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</si>
  <si>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</si>
  <si>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</si>
  <si>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</si>
  <si>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</si>
  <si>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</si>
  <si>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</si>
  <si>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</si>
  <si>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</si>
  <si>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</si>
  <si>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</si>
  <si>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</si>
  <si>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</si>
  <si>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</si>
  <si>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</si>
  <si>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</si>
  <si>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</si>
  <si>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</si>
  <si>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</si>
  <si>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</si>
  <si>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</si>
  <si>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</si>
  <si>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</si>
  <si>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</si>
  <si>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</si>
  <si>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</si>
  <si>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</si>
  <si>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</si>
  <si>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</si>
  <si>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</si>
  <si>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</si>
  <si>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</si>
  <si>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</si>
  <si>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</si>
  <si>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</si>
  <si>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</si>
  <si>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</si>
  <si>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</si>
  <si>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</si>
  <si>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</si>
  <si>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</si>
  <si>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</si>
  <si>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</si>
  <si>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</si>
  <si>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</si>
  <si>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</si>
  <si>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</si>
  <si>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</si>
  <si>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</si>
  <si>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</si>
  <si>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</si>
  <si>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</si>
  <si>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</si>
  <si>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</si>
  <si>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</si>
  <si>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</si>
  <si>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</si>
  <si>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</si>
  <si>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</si>
  <si>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</si>
  <si>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</si>
  <si>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</si>
  <si>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</si>
  <si>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</si>
  <si>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</si>
  <si>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</si>
  <si>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</si>
  <si>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</si>
  <si>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</si>
  <si>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</si>
  <si>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</si>
  <si>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</si>
  <si>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</si>
  <si>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</si>
  <si>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</si>
  <si>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</si>
  <si>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</si>
  <si>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</si>
  <si>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</si>
  <si>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</si>
  <si>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</si>
  <si>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</si>
  <si>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</si>
  <si>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</si>
  <si>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</si>
  <si>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</si>
  <si>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</si>
  <si>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</si>
  <si>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</si>
  <si>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</si>
  <si>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</si>
  <si>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</si>
  <si>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</si>
  <si>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</si>
  <si>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</si>
  <si>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</si>
  <si>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</si>
  <si>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</si>
  <si>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</si>
  <si>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</si>
  <si>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</si>
  <si>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</si>
  <si>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</si>
  <si>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</si>
  <si>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</si>
  <si>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</si>
  <si>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</si>
  <si>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</si>
  <si>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</si>
  <si>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</si>
  <si>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</si>
  <si>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</si>
  <si>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</si>
  <si>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</si>
  <si>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</si>
  <si>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</si>
  <si>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</si>
  <si>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</si>
  <si>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</si>
  <si>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</si>
  <si>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</si>
  <si>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</si>
  <si>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</si>
  <si>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</si>
  <si>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</si>
  <si>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</si>
  <si>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</si>
  <si>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</si>
  <si>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</si>
  <si>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</si>
  <si>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</si>
  <si>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</si>
  <si>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</si>
  <si>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</si>
  <si>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</si>
  <si>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</si>
  <si>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</si>
  <si>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</si>
  <si>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</si>
  <si>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</si>
  <si>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</si>
  <si>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</si>
  <si>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</si>
  <si>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</si>
  <si>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</si>
  <si>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</si>
  <si>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</si>
  <si>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</si>
  <si>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</si>
  <si>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</si>
  <si>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</si>
  <si>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</si>
  <si>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</si>
  <si>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</si>
  <si>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</si>
  <si>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</si>
  <si>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</si>
  <si>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</si>
  <si>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</si>
  <si>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</si>
  <si>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</si>
  <si>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</si>
  <si>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</si>
  <si>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</si>
  <si>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</si>
  <si>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</si>
  <si>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</si>
  <si>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</si>
  <si>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</si>
  <si>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</si>
  <si>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</si>
  <si>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</si>
  <si>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</si>
  <si>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</si>
  <si>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</si>
  <si>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</si>
  <si>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</si>
  <si>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</si>
  <si>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</si>
  <si>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</si>
  <si>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</si>
  <si>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</si>
  <si>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</si>
  <si>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</si>
  <si>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</si>
  <si>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</si>
  <si>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</si>
  <si>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</si>
  <si>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</si>
  <si>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</si>
  <si>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</si>
  <si>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</si>
  <si>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</si>
  <si>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</si>
  <si>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</si>
  <si>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</si>
  <si>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</si>
  <si>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</si>
  <si>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</si>
  <si>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</si>
  <si>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</si>
  <si>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</si>
  <si>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</si>
  <si>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</si>
  <si>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</si>
  <si>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</si>
  <si>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</si>
  <si>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</si>
  <si>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</si>
  <si>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</si>
  <si>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</si>
  <si>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</si>
  <si>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</si>
  <si>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</si>
  <si>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</si>
  <si>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</si>
  <si>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</si>
  <si>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</si>
  <si>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</si>
  <si>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</si>
  <si>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</si>
  <si>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</si>
  <si>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</si>
  <si>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</si>
  <si>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</si>
  <si>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</si>
  <si>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</si>
  <si>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</si>
  <si>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</si>
  <si>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</si>
  <si>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</si>
  <si>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</si>
  <si>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</si>
  <si>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</si>
  <si>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</si>
  <si>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</si>
  <si>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</si>
  <si>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</si>
  <si>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</si>
  <si>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</si>
  <si>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</si>
  <si>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</si>
  <si>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</si>
  <si>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</si>
  <si>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</si>
  <si>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</si>
  <si>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</si>
  <si>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</si>
  <si>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</si>
  <si>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</si>
  <si>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</si>
  <si>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</si>
  <si>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</si>
  <si>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</si>
  <si>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</si>
  <si>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</si>
  <si>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</si>
  <si>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</si>
  <si>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</si>
  <si>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</si>
  <si>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</si>
  <si>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</si>
  <si>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</si>
  <si>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</si>
  <si>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</si>
  <si>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</si>
  <si>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</si>
  <si>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</si>
  <si>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</si>
  <si>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</si>
  <si>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</si>
  <si>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</si>
  <si>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</si>
  <si>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</si>
  <si>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</si>
  <si>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</si>
  <si>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</si>
  <si>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</si>
  <si>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</si>
  <si>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</si>
  <si>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</si>
  <si>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</si>
  <si>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</si>
  <si>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</si>
  <si>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</si>
  <si>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</si>
  <si>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</si>
  <si>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</si>
  <si>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</si>
  <si>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</si>
  <si>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</si>
  <si>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</si>
  <si>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</si>
  <si>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</si>
  <si>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</si>
  <si>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</si>
  <si>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</si>
  <si>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</si>
  <si>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</si>
  <si>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</si>
  <si>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</si>
  <si>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</si>
  <si>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</si>
  <si>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</si>
  <si>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</si>
  <si>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</si>
  <si>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</si>
  <si>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</si>
  <si>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</si>
  <si>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</si>
  <si>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</si>
  <si>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</si>
  <si>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</si>
  <si>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</si>
  <si>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</si>
  <si>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</si>
  <si>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</si>
  <si>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</si>
  <si>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</si>
  <si>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</si>
  <si>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</si>
  <si>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</si>
  <si>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</si>
  <si>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</si>
  <si>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</si>
  <si>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</si>
  <si>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</si>
  <si>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</si>
  <si>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</si>
  <si>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</si>
  <si>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</si>
  <si>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</si>
  <si>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</si>
  <si>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</si>
  <si>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</si>
  <si>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</si>
  <si>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</si>
  <si>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</si>
  <si>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</si>
  <si>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</si>
  <si>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</si>
  <si>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</si>
  <si>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</si>
  <si>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</si>
  <si>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</si>
  <si>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</si>
  <si>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</si>
  <si>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</si>
  <si>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</si>
  <si>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</si>
  <si>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</si>
  <si>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</si>
  <si>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</si>
  <si>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</si>
  <si>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</si>
  <si>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</si>
  <si>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</si>
  <si>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</si>
  <si>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</si>
  <si>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</si>
  <si>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</si>
  <si>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</si>
  <si>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</si>
  <si>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</si>
  <si>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</si>
  <si>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</si>
  <si>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</si>
  <si>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</si>
  <si>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</si>
  <si>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</si>
  <si>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</si>
  <si>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</si>
  <si>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</si>
  <si>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</si>
  <si>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</si>
  <si>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</si>
  <si>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</si>
  <si>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</si>
  <si>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</si>
  <si>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</si>
  <si>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</si>
  <si>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</si>
  <si>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</si>
  <si>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</si>
  <si>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</si>
  <si>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</si>
  <si>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</si>
  <si>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</si>
  <si>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</si>
  <si>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</si>
  <si>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</si>
  <si>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</si>
  <si>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</si>
  <si>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</si>
  <si>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</si>
  <si>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</si>
  <si>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</si>
  <si>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</si>
  <si>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</si>
  <si>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</si>
  <si>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</si>
  <si>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</si>
  <si>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</si>
  <si>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</si>
  <si>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</si>
  <si>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</si>
  <si>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</si>
  <si>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</si>
  <si>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</si>
  <si>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</si>
  <si>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</si>
  <si>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</si>
  <si>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</si>
  <si>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</si>
  <si>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</si>
  <si>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</si>
  <si>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</si>
  <si>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</si>
  <si>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</si>
  <si>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</si>
  <si>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</si>
  <si>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</si>
  <si>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</si>
  <si>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</si>
  <si>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</si>
  <si>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</si>
  <si>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</si>
  <si>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</si>
  <si>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</si>
  <si>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</si>
  <si>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</si>
  <si>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</si>
  <si>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</si>
  <si>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</si>
  <si>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</si>
  <si>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</si>
  <si>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</si>
  <si>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</si>
  <si>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</si>
  <si>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</si>
  <si>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</si>
  <si>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</si>
  <si>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</si>
  <si>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</si>
  <si>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</si>
  <si>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</si>
  <si>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</si>
  <si>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</si>
  <si>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</si>
  <si>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</si>
  <si>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</si>
  <si>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</si>
  <si>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</si>
  <si>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</si>
  <si>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</si>
  <si>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</si>
  <si>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</si>
  <si>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</si>
  <si>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</si>
  <si>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</si>
  <si>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</si>
  <si>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</si>
  <si>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</si>
  <si>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</si>
  <si>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</si>
  <si>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</si>
  <si>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</si>
  <si>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</si>
  <si>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</si>
  <si>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</si>
  <si>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</si>
  <si>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</si>
  <si>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</si>
  <si>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</si>
  <si>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</si>
  <si>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</si>
  <si>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</si>
  <si>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</si>
  <si>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</si>
  <si>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</si>
  <si>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</si>
  <si>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</si>
  <si>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</si>
  <si>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</si>
  <si>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</si>
  <si>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</si>
  <si>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</si>
  <si>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</si>
  <si>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</si>
  <si>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</si>
  <si>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</si>
  <si>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</si>
  <si>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</si>
  <si>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</si>
  <si>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</si>
  <si>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</si>
  <si>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</si>
  <si>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</si>
  <si>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</si>
  <si>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</si>
  <si>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</si>
  <si>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</si>
  <si>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</si>
  <si>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</si>
  <si>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</si>
  <si>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</si>
  <si>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</si>
  <si>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</si>
  <si>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</si>
  <si>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</si>
  <si>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</si>
  <si>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</si>
  <si>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</si>
  <si>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</si>
  <si>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</si>
  <si>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</si>
  <si>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</si>
  <si>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</si>
  <si>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</si>
  <si>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</si>
  <si>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</si>
  <si>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</si>
  <si>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</si>
  <si>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</si>
  <si>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</si>
  <si>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</si>
  <si>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</si>
  <si>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</si>
  <si>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</si>
  <si>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</si>
  <si>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</si>
  <si>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</si>
  <si>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</si>
  <si>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</si>
  <si>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</si>
  <si>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</si>
  <si>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</si>
  <si>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</si>
  <si>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</si>
  <si>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</si>
  <si>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</si>
  <si>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</si>
  <si>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</si>
  <si>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</si>
  <si>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</si>
  <si>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</si>
  <si>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</si>
  <si>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</si>
  <si>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</si>
  <si>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</si>
  <si>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</si>
  <si>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</si>
  <si>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</si>
  <si>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</si>
  <si>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</si>
  <si>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</si>
  <si>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</si>
  <si>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</si>
  <si>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</si>
  <si>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</si>
  <si>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</si>
  <si>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</si>
  <si>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</si>
  <si>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</si>
  <si>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</si>
  <si>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</si>
  <si>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</si>
  <si>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</si>
  <si>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</si>
  <si>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</si>
  <si>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</si>
  <si>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</si>
  <si>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</si>
  <si>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</si>
  <si>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</si>
  <si>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</si>
  <si>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</si>
  <si>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</si>
  <si>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</si>
  <si>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</si>
  <si>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</si>
  <si>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</si>
  <si>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</si>
  <si>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</si>
  <si>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</si>
  <si>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</si>
  <si>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</si>
  <si>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</si>
  <si>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</si>
  <si>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</si>
  <si>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</si>
  <si>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</si>
  <si>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</si>
  <si>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</si>
  <si>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</si>
  <si>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</si>
  <si>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</si>
  <si>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</si>
  <si>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</si>
  <si>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</si>
  <si>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</si>
  <si>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</si>
  <si>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</si>
  <si>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</si>
  <si>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</si>
  <si>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</si>
  <si>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</si>
  <si>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</si>
  <si>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</si>
  <si>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</si>
  <si>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</si>
  <si>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</si>
  <si>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</si>
  <si>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</si>
  <si>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</si>
  <si>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</si>
  <si>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</si>
  <si>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</si>
  <si>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</si>
  <si>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</si>
  <si>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</si>
  <si>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</si>
  <si>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</si>
  <si>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</si>
  <si>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</si>
  <si>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</si>
  <si>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</si>
  <si>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</si>
  <si>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</si>
  <si>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</si>
  <si>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</si>
  <si>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</si>
  <si>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</si>
  <si>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</si>
  <si>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</si>
  <si>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</si>
  <si>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</si>
  <si>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</si>
  <si>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</si>
  <si>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</si>
  <si>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</si>
  <si>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</si>
  <si>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</si>
  <si>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</si>
  <si>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</si>
  <si>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</si>
  <si>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</si>
  <si>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</si>
  <si>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</si>
  <si>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</si>
  <si>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</si>
  <si>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</si>
  <si>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</si>
  <si>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</si>
  <si>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</si>
  <si>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</si>
  <si>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</si>
  <si>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</si>
  <si>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</si>
  <si>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</si>
  <si>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</si>
  <si>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</si>
  <si>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</si>
  <si>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</si>
  <si>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</si>
  <si>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</si>
  <si>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</si>
  <si>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</si>
  <si>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</si>
  <si>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</si>
  <si>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</si>
  <si>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</si>
  <si>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</si>
  <si>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</si>
  <si>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</si>
  <si>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</si>
  <si>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</si>
  <si>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</si>
  <si>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</si>
  <si>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</si>
  <si>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</si>
  <si>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</si>
  <si>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</si>
  <si>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</si>
  <si>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</si>
  <si>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</si>
  <si>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</si>
  <si>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</si>
  <si>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</si>
  <si>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</si>
  <si>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</si>
  <si>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</si>
  <si>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</si>
  <si>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</si>
  <si>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</si>
  <si>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</si>
  <si>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</si>
  <si>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</si>
  <si>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</si>
  <si>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</si>
  <si>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</si>
  <si>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</si>
  <si>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</si>
  <si>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</si>
  <si>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</si>
  <si>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</si>
  <si>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</si>
  <si>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</si>
  <si>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</si>
  <si>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</si>
  <si>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</si>
  <si>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</si>
  <si>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</si>
  <si>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</si>
  <si>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</si>
  <si>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</si>
  <si>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</si>
  <si>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</si>
  <si>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</si>
  <si>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</si>
  <si>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</si>
  <si>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</si>
  <si>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</si>
  <si>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</si>
  <si>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</si>
  <si>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</si>
  <si>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</si>
  <si>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</si>
  <si>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</si>
  <si>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</si>
  <si>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</si>
  <si>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</si>
  <si>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</si>
  <si>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</si>
  <si>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</si>
  <si>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</si>
  <si>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</si>
  <si>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</si>
  <si>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</si>
  <si>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</si>
  <si>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</si>
  <si>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</si>
  <si>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</si>
  <si>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</si>
  <si>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</si>
  <si>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</si>
  <si>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</si>
  <si>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</si>
  <si>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</si>
  <si>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</si>
  <si>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</si>
  <si>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</si>
  <si>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</si>
  <si>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</si>
  <si>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</si>
  <si>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</si>
  <si>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</si>
  <si>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</si>
  <si>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</si>
  <si>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</si>
  <si>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</si>
  <si>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</si>
  <si>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</si>
  <si>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</si>
  <si>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</si>
  <si>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</si>
  <si>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</si>
  <si>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</si>
  <si>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</si>
  <si>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</si>
  <si>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</si>
  <si>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</si>
  <si>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</si>
  <si>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</si>
  <si>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</si>
  <si>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</si>
  <si>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</si>
  <si>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</si>
  <si>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</si>
  <si>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</si>
  <si>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</si>
  <si>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</si>
  <si>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</si>
  <si>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</si>
  <si>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</si>
  <si>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</si>
  <si>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</si>
  <si>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</si>
  <si>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</si>
  <si>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</si>
  <si>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</si>
  <si>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</si>
  <si>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</si>
  <si>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</si>
  <si>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</si>
  <si>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</si>
  <si>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</si>
  <si>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</si>
  <si>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</si>
  <si>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</si>
  <si>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</si>
  <si>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</si>
  <si>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</si>
  <si>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</si>
  <si>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</si>
  <si>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</si>
  <si>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</si>
  <si>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</si>
  <si>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</si>
  <si>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</si>
  <si>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</si>
  <si>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</si>
  <si>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</si>
  <si>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</si>
  <si>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</si>
  <si>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</si>
  <si>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</si>
  <si>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</si>
  <si>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</si>
  <si>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</si>
  <si>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</si>
  <si>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</si>
  <si>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</si>
  <si>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</si>
  <si>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</si>
  <si>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</si>
  <si>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</si>
  <si>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</si>
  <si>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</si>
  <si>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</si>
  <si>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</si>
  <si>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</si>
  <si>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</si>
  <si>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</si>
  <si>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</si>
  <si>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</si>
  <si>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</si>
  <si>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</si>
  <si>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</si>
  <si>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</si>
  <si>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</si>
  <si>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</si>
  <si>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</si>
  <si>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</si>
  <si>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</si>
  <si>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</si>
  <si>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</si>
  <si>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</si>
  <si>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</si>
  <si>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</si>
  <si>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</si>
  <si>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</si>
  <si>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</si>
  <si>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</si>
  <si>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</si>
  <si>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</si>
  <si>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</si>
  <si>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</si>
  <si>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</si>
  <si>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</si>
  <si>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</si>
  <si>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</si>
  <si>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</si>
  <si>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</si>
  <si>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</si>
  <si>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</si>
  <si>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</si>
  <si>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</si>
  <si>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</si>
  <si>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</si>
  <si>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</si>
  <si>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</si>
  <si>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</si>
  <si>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</si>
  <si>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</si>
  <si>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</si>
  <si>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</si>
  <si>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</si>
  <si>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</si>
  <si>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</si>
  <si>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</si>
  <si>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</si>
  <si>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</si>
  <si>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</si>
  <si>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</si>
  <si>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</si>
  <si>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</si>
  <si>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</si>
  <si>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</si>
  <si>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</si>
  <si>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</si>
  <si>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</si>
  <si>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</si>
  <si>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</si>
  <si>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</si>
  <si>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</si>
  <si>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</si>
  <si>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</si>
  <si>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</si>
  <si>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</si>
  <si>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</si>
  <si>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</si>
  <si>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</si>
  <si>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</si>
  <si>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</si>
  <si>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</si>
  <si>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</si>
  <si>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</si>
  <si>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</si>
  <si>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</si>
  <si>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</si>
  <si>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</si>
  <si>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</si>
  <si>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</si>
  <si>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</si>
  <si>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</si>
  <si>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</si>
  <si>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</si>
  <si>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</si>
  <si>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</si>
  <si>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</si>
  <si>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</si>
  <si>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</si>
  <si>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</si>
  <si>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</si>
  <si>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</si>
  <si>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</si>
  <si>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</si>
  <si>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</si>
  <si>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</si>
  <si>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</si>
  <si>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</si>
  <si>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</si>
  <si>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</si>
  <si>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</si>
  <si>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</si>
  <si>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</si>
  <si>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</si>
  <si>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</si>
  <si>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</si>
  <si>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</si>
  <si>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</si>
  <si>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</si>
  <si>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</si>
  <si>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</si>
  <si>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</si>
  <si>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</si>
  <si>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</si>
  <si>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</si>
  <si>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</si>
  <si>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</si>
  <si>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</si>
  <si>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</si>
  <si>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</si>
  <si>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</si>
  <si>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</si>
  <si>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</si>
  <si>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</si>
  <si>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</si>
  <si>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</si>
  <si>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</si>
  <si>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</si>
  <si>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</si>
  <si>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</si>
  <si>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</si>
  <si>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</si>
  <si>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</si>
  <si>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</si>
  <si>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</si>
  <si>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</si>
  <si>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</si>
  <si>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</si>
  <si>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</si>
  <si>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</si>
  <si>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</si>
  <si>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</si>
  <si>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</si>
  <si>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</si>
  <si>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</si>
  <si>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</si>
  <si>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</si>
  <si>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</si>
  <si>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</si>
  <si>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</si>
  <si>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</si>
  <si>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</si>
  <si>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</si>
  <si>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</si>
  <si>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</si>
  <si>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</si>
  <si>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</si>
  <si>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</si>
  <si>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</si>
  <si>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</si>
  <si>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</si>
  <si>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</si>
  <si>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</si>
  <si>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</si>
  <si>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</si>
  <si>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</si>
  <si>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</si>
  <si>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</si>
  <si>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</si>
  <si>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</si>
  <si>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</si>
  <si>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</si>
  <si>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</si>
  <si>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</si>
  <si>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</si>
  <si>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</si>
  <si>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</si>
  <si>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</si>
  <si>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</si>
  <si>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</si>
  <si>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</si>
  <si>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</si>
  <si>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</si>
  <si>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</si>
  <si>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</si>
  <si>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</si>
  <si>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</si>
  <si>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</si>
  <si>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</si>
  <si>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</si>
  <si>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</si>
  <si>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</si>
  <si>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</si>
  <si>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</si>
  <si>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</si>
  <si>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</si>
  <si>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</si>
  <si>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</si>
  <si>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</si>
  <si>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</si>
  <si>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</si>
  <si>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</si>
  <si>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</si>
  <si>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</si>
  <si>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</si>
  <si>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</si>
  <si>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</si>
  <si>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</si>
  <si>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</si>
  <si>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</si>
  <si>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</si>
  <si>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</si>
  <si>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</si>
  <si>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</si>
  <si>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</si>
  <si>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</si>
  <si>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</si>
  <si>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</si>
  <si>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</si>
  <si>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</si>
  <si>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</si>
  <si>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</si>
  <si>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</si>
  <si>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</si>
  <si>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</si>
  <si>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</si>
  <si>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</si>
  <si>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</si>
  <si>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</si>
  <si>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</si>
  <si>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</si>
  <si>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</si>
  <si>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</si>
  <si>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</si>
  <si>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</si>
  <si>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</si>
  <si>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</si>
  <si>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</si>
  <si>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</si>
  <si>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</si>
  <si>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</si>
  <si>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</si>
  <si>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</si>
  <si>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</si>
  <si>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</si>
  <si>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</si>
  <si>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</si>
  <si>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</si>
  <si>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</si>
  <si>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</si>
  <si>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</si>
  <si>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</si>
  <si>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</si>
  <si>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</si>
  <si>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</si>
  <si>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</si>
  <si>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</si>
  <si>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</si>
  <si>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</si>
  <si>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</si>
  <si>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</si>
  <si>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</si>
  <si>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</si>
  <si>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</si>
  <si>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</si>
  <si>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</si>
  <si>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</si>
  <si>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</si>
  <si>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</si>
  <si>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</si>
  <si>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</si>
  <si>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</si>
  <si>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</si>
  <si>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</si>
  <si>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</si>
  <si>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</si>
  <si>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</si>
  <si>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</si>
  <si>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</si>
  <si>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</si>
  <si>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</si>
  <si>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</si>
  <si>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</si>
  <si>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</si>
  <si>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</si>
  <si>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</si>
  <si>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</si>
  <si>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</si>
  <si>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</si>
  <si>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</si>
  <si>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</si>
  <si>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</si>
  <si>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</si>
  <si>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</si>
  <si>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</si>
  <si>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</si>
  <si>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</si>
  <si>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</si>
  <si>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</si>
  <si>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</si>
  <si>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</si>
  <si>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</si>
  <si>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</si>
  <si>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</si>
  <si>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</si>
  <si>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</si>
  <si>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</si>
  <si>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</si>
  <si>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</si>
  <si>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</si>
  <si>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</si>
  <si>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</si>
  <si>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</si>
  <si>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</si>
  <si>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</si>
  <si>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</si>
  <si>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</si>
  <si>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</si>
  <si>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</si>
  <si>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</si>
  <si>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</si>
  <si>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</si>
  <si>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</si>
  <si>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</si>
  <si>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</si>
  <si>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</si>
  <si>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</si>
  <si>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</si>
  <si>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</si>
  <si>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</si>
  <si>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</si>
  <si>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</si>
  <si>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</si>
  <si>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</si>
  <si>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</si>
  <si>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</si>
  <si>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</si>
  <si>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</si>
  <si>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</si>
  <si>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</si>
  <si>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</si>
  <si>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</si>
  <si>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</si>
  <si>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</si>
  <si>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</si>
  <si>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</si>
  <si>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</si>
  <si>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</si>
  <si>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</si>
  <si>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</si>
  <si>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</si>
  <si>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</si>
  <si>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</si>
  <si>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</si>
  <si>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</si>
  <si>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</si>
  <si>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</si>
  <si>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</si>
  <si>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</si>
  <si>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</si>
  <si>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</si>
  <si>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</si>
  <si>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</si>
  <si>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</si>
  <si>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</si>
  <si>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</si>
  <si>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</si>
  <si>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</si>
  <si>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</si>
  <si>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</si>
  <si>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</si>
  <si>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</si>
  <si>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</si>
  <si>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</si>
  <si>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</si>
  <si>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</si>
  <si>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</si>
  <si>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</si>
  <si>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</si>
  <si>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</si>
  <si>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</si>
  <si>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</si>
  <si>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</si>
  <si>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</si>
  <si>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</si>
  <si>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</si>
  <si>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</si>
  <si>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</si>
  <si>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</si>
  <si>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</si>
  <si>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</si>
  <si>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</si>
  <si>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</si>
  <si>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</si>
  <si>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</si>
  <si>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</si>
  <si>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</si>
  <si>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</si>
  <si>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</si>
  <si>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</si>
  <si>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</si>
  <si>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</si>
  <si>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</si>
  <si>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</si>
  <si>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</si>
  <si>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</si>
  <si>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</si>
  <si>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</si>
  <si>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</si>
  <si>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</si>
  <si>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</si>
  <si>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</si>
  <si>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</si>
  <si>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</si>
  <si>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</si>
  <si>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</si>
  <si>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</si>
  <si>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</si>
  <si>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</si>
  <si>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</si>
  <si>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</si>
  <si>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</si>
  <si>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</si>
  <si>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</si>
  <si>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</si>
  <si>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</si>
  <si>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</si>
  <si>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</si>
  <si>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</si>
  <si>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</si>
  <si>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</si>
  <si>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</si>
  <si>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</si>
  <si>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</si>
  <si>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</si>
  <si>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</si>
  <si>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</si>
  <si>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</si>
  <si>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</si>
  <si>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</si>
  <si>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</si>
  <si>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</si>
  <si>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</si>
  <si>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</si>
  <si>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</si>
  <si>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</si>
  <si>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</si>
  <si>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</si>
  <si>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</si>
  <si>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</si>
  <si>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</si>
  <si>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</si>
  <si>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</si>
  <si>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</si>
  <si>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</si>
  <si>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</si>
  <si>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</si>
  <si>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</si>
  <si>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</si>
  <si>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</si>
  <si>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</si>
  <si>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</si>
  <si>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</si>
  <si>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</si>
  <si>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</si>
  <si>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</si>
  <si>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</si>
  <si>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</si>
  <si>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</si>
  <si>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</si>
  <si>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</si>
  <si>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</si>
  <si>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</si>
  <si>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</si>
  <si>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</si>
  <si>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</si>
  <si>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</si>
  <si>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</si>
  <si>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</si>
  <si>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</si>
  <si>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</si>
  <si>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</si>
  <si>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</si>
  <si>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</si>
  <si>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</si>
  <si>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</si>
  <si>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</si>
  <si>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</si>
  <si>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</si>
  <si>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</si>
  <si>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</si>
  <si>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</si>
  <si>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</si>
  <si>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</si>
  <si>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</si>
  <si>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</si>
  <si>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</si>
  <si>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</si>
  <si>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</si>
  <si>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</si>
  <si>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</si>
  <si>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</si>
  <si>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</si>
  <si>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</si>
  <si>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</si>
  <si>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</si>
  <si>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</si>
  <si>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</si>
  <si>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</si>
  <si>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</si>
  <si>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</si>
  <si>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</si>
  <si>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</si>
  <si>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</si>
  <si>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</si>
  <si>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</si>
  <si>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</si>
  <si>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</si>
  <si>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</si>
  <si>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</si>
  <si>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</si>
  <si>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</si>
  <si>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</si>
  <si>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</si>
  <si>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</si>
  <si>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</si>
  <si>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</si>
  <si>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</si>
  <si>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</si>
  <si>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</si>
  <si>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</si>
  <si>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</si>
  <si>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</si>
  <si>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</si>
  <si>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</si>
  <si>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</si>
  <si>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</si>
  <si>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</si>
  <si>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</si>
  <si>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</si>
  <si>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</si>
  <si>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</si>
  <si>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</si>
  <si>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</si>
  <si>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</si>
  <si>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</si>
  <si>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</si>
  <si>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</si>
  <si>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</si>
  <si>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</si>
  <si>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</si>
  <si>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</si>
  <si>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</si>
  <si>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</si>
  <si>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</si>
  <si>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</si>
  <si>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</si>
  <si>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</si>
  <si>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</si>
  <si>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</si>
  <si>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</si>
  <si>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</si>
  <si>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</si>
  <si>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</si>
  <si>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</si>
  <si>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</si>
  <si>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</si>
  <si>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</si>
  <si>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</si>
  <si>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</si>
  <si>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</si>
  <si>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</si>
  <si>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</si>
  <si>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</si>
  <si>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</si>
  <si>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</si>
  <si>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</si>
  <si>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</si>
  <si>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</si>
  <si>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</si>
  <si>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</si>
  <si>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</si>
  <si>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</si>
  <si>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</si>
  <si>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</si>
  <si>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</si>
  <si>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</si>
  <si>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</si>
  <si>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</si>
  <si>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</si>
  <si>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</si>
  <si>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</si>
  <si>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</si>
  <si>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</si>
  <si>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</si>
  <si>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</si>
  <si>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</si>
  <si>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</si>
  <si>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</si>
  <si>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</si>
  <si>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</si>
  <si>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</si>
  <si>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</si>
  <si>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</si>
  <si>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</si>
  <si>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</si>
  <si>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</si>
  <si>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</si>
  <si>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</si>
  <si>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</si>
  <si>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</si>
  <si>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</si>
  <si>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</si>
  <si>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</si>
  <si>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</si>
  <si>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</si>
  <si>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</si>
  <si>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</si>
  <si>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</si>
  <si>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</si>
  <si>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</si>
  <si>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</si>
  <si>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</si>
  <si>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</si>
  <si>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</si>
  <si>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</si>
  <si>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</si>
  <si>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</si>
  <si>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</si>
  <si>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</si>
  <si>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</si>
  <si>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</si>
  <si>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</si>
  <si>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</si>
  <si>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</si>
  <si>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</si>
  <si>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</si>
  <si>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</si>
  <si>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</si>
  <si>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</si>
  <si>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</si>
  <si>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</si>
  <si>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</si>
  <si>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</si>
  <si>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</si>
  <si>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</si>
  <si>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</si>
  <si>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</si>
  <si>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</si>
  <si>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</si>
  <si>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</si>
  <si>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</si>
  <si>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</si>
  <si>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</si>
  <si>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</si>
  <si>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</si>
  <si>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</si>
  <si>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</si>
  <si>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</si>
  <si>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</si>
  <si>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</si>
  <si>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</si>
  <si>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</si>
  <si>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</si>
  <si>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</si>
  <si>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</si>
  <si>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</si>
  <si>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</si>
  <si>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</si>
  <si>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</si>
  <si>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</si>
  <si>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</si>
  <si>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</si>
  <si>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</si>
  <si>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</si>
  <si>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</si>
  <si>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</si>
  <si>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</si>
  <si>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</si>
  <si>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</si>
  <si>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</si>
  <si>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</si>
  <si>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</si>
  <si>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</si>
  <si>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</si>
  <si>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</si>
  <si>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</si>
  <si>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</si>
  <si>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</si>
  <si>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</si>
  <si>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</si>
  <si>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</si>
  <si>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</si>
  <si>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</si>
  <si>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</si>
  <si>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</si>
  <si>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</si>
  <si>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</si>
  <si>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</si>
  <si>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</si>
  <si>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</si>
  <si>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</si>
  <si>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</si>
  <si>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</si>
  <si>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</si>
  <si>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</si>
  <si>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</si>
  <si>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</si>
  <si>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</si>
  <si>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</si>
  <si>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</si>
  <si>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</si>
  <si>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</si>
  <si>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</si>
  <si>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</si>
  <si>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</si>
  <si>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</si>
  <si>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</si>
  <si>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</si>
  <si>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</si>
  <si>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</si>
  <si>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</si>
  <si>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</si>
  <si>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</si>
  <si>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</si>
  <si>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</si>
  <si>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</si>
  <si>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</si>
  <si>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</si>
  <si>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</si>
  <si>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</si>
  <si>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</si>
  <si>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</si>
  <si>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</si>
  <si>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</si>
  <si>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</si>
  <si>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</si>
  <si>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</si>
  <si>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</si>
  <si>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</si>
  <si>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</si>
  <si>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</si>
  <si>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</si>
  <si>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</si>
  <si>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</si>
  <si>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</si>
  <si>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</si>
  <si>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</si>
  <si>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</si>
  <si>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</si>
  <si>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</si>
  <si>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</si>
  <si>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</si>
  <si>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</si>
  <si>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</si>
  <si>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</si>
  <si>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</si>
  <si>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</si>
  <si>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</si>
  <si>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</si>
  <si>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</si>
  <si>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</si>
  <si>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</si>
  <si>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</si>
  <si>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</si>
  <si>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</si>
  <si>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</si>
  <si>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</si>
  <si>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</si>
  <si>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</si>
  <si>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</si>
  <si>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</si>
  <si>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</si>
  <si>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</si>
  <si>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</si>
  <si>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</si>
  <si>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</si>
  <si>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</si>
  <si>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</si>
  <si>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</si>
  <si>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</si>
  <si>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</si>
  <si>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</si>
  <si>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</si>
  <si>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</si>
  <si>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</si>
  <si>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</si>
  <si>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</si>
  <si>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</si>
  <si>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</si>
  <si>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</si>
  <si>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</si>
  <si>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</si>
  <si>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</si>
  <si>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</si>
  <si>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</si>
  <si>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</si>
  <si>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</si>
  <si>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</si>
  <si>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</si>
  <si>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</si>
  <si>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</si>
  <si>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</si>
  <si>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</si>
  <si>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</si>
  <si>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</si>
  <si>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</si>
  <si>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</si>
  <si>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</si>
  <si>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</si>
  <si>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</si>
  <si>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</si>
  <si>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</si>
  <si>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</si>
  <si>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</si>
  <si>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</si>
  <si>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</si>
  <si>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</si>
  <si>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</si>
  <si>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</si>
  <si>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</si>
  <si>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</si>
  <si>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</si>
  <si>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</si>
  <si>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</si>
  <si>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</si>
  <si>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</si>
  <si>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</si>
  <si>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</si>
  <si>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</si>
  <si>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</si>
  <si>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</si>
  <si>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</si>
  <si>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</si>
  <si>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</si>
  <si>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</si>
  <si>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</si>
  <si>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</si>
  <si>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</si>
  <si>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</si>
  <si>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</si>
  <si>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</si>
  <si>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</si>
  <si>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</si>
  <si>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</si>
  <si>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</si>
  <si>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</si>
  <si>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</si>
  <si>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</si>
  <si>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</si>
  <si>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</si>
  <si>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</si>
  <si>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</si>
  <si>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</si>
  <si>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</si>
  <si>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</si>
  <si>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</si>
  <si>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</si>
  <si>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</si>
  <si>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</si>
  <si>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</si>
  <si>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</si>
  <si>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</si>
  <si>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</si>
  <si>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</si>
  <si>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</si>
  <si>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</si>
  <si>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</si>
  <si>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</si>
  <si>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</si>
  <si>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</si>
  <si>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</si>
  <si>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</si>
  <si>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</si>
  <si>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</si>
  <si>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</si>
  <si>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</si>
  <si>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</si>
  <si>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</si>
  <si>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</si>
  <si>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</si>
  <si>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</si>
  <si>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</si>
  <si>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</si>
  <si>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</si>
  <si>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</si>
  <si>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</si>
  <si>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</si>
  <si>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</si>
  <si>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</si>
  <si>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</si>
  <si>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</si>
  <si>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</si>
  <si>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</si>
  <si>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</si>
  <si>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</si>
  <si>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</si>
  <si>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</si>
  <si>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</si>
  <si>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</si>
  <si>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</si>
  <si>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</si>
  <si>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</si>
  <si>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</si>
  <si>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</si>
  <si>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</si>
  <si>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</si>
  <si>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</si>
  <si>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</si>
  <si>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</si>
  <si>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</si>
  <si>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</si>
  <si>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</si>
  <si>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</si>
  <si>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</si>
  <si>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</si>
  <si>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</si>
  <si>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</si>
  <si>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</si>
  <si>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</si>
  <si>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</si>
  <si>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</si>
  <si>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</si>
  <si>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</si>
  <si>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</si>
  <si>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</si>
  <si>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</si>
  <si>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</si>
  <si>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</si>
  <si>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</si>
  <si>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</si>
  <si>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</si>
  <si>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</si>
  <si>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</si>
  <si>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</si>
  <si>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</si>
  <si>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</si>
  <si>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</si>
  <si>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</si>
  <si>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</si>
  <si>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</si>
  <si>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</si>
  <si>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</si>
  <si>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</si>
  <si>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</si>
  <si>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</si>
  <si>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</si>
  <si>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</si>
  <si>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</si>
  <si>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</si>
  <si>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</si>
  <si>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</si>
  <si>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</si>
  <si>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</si>
  <si>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</si>
  <si>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</si>
  <si>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</si>
  <si>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</si>
  <si>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</si>
  <si>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</si>
  <si>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</si>
  <si>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</si>
  <si>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</si>
  <si>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</si>
  <si>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</si>
  <si>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</si>
  <si>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</si>
  <si>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</si>
  <si>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</si>
  <si>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</si>
  <si>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</si>
  <si>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</si>
  <si>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</si>
  <si>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</si>
  <si>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</si>
  <si>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</si>
  <si>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</si>
  <si>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</si>
  <si>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</si>
  <si>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</si>
  <si>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</si>
  <si>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</si>
  <si>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</si>
  <si>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</si>
  <si>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</si>
  <si>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</si>
  <si>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</si>
  <si>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</si>
  <si>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</si>
  <si>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</si>
  <si>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</si>
  <si>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</si>
  <si>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</si>
  <si>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</si>
  <si>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</si>
  <si>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</si>
  <si>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</si>
  <si>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</si>
  <si>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</si>
  <si>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</si>
  <si>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</si>
  <si>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</si>
  <si>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</si>
  <si>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</si>
  <si>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</si>
  <si>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</si>
  <si>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</si>
  <si>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</si>
  <si>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</si>
  <si>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</si>
  <si>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</si>
  <si>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</si>
  <si>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</si>
  <si>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</si>
  <si>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</si>
  <si>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</si>
  <si>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</si>
  <si>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</si>
  <si>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</si>
  <si>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</si>
  <si>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</si>
  <si>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</si>
  <si>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</si>
  <si>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</si>
  <si>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</si>
  <si>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</si>
  <si>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</si>
  <si>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</si>
  <si>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</si>
  <si>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</si>
  <si>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</si>
  <si>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</si>
  <si>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</si>
  <si>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</si>
  <si>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</si>
  <si>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</si>
  <si>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</si>
  <si>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</si>
  <si>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</si>
  <si>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</si>
  <si>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</si>
  <si>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</si>
  <si>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</si>
  <si>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</si>
  <si>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</si>
  <si>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</si>
  <si>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</si>
  <si>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</si>
  <si>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</si>
  <si>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</si>
  <si>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</si>
  <si>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</si>
  <si>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</si>
  <si>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</si>
  <si>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</si>
  <si>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</si>
  <si>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</si>
  <si>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</si>
  <si>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</si>
  <si>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</si>
  <si>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</si>
  <si>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</si>
  <si>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</si>
  <si>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</si>
  <si>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</si>
  <si>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</si>
  <si>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</si>
  <si>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</si>
  <si>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</si>
  <si>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</si>
  <si>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</si>
  <si>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</si>
  <si>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</si>
  <si>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</si>
  <si>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</si>
  <si>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</si>
  <si>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</si>
  <si>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</si>
  <si>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</si>
  <si>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</si>
  <si>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</si>
  <si>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</si>
  <si>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</si>
  <si>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</si>
  <si>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</si>
  <si>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</si>
  <si>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</si>
  <si>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</si>
  <si>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</si>
  <si>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</si>
  <si>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</si>
  <si>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</si>
  <si>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</si>
  <si>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</si>
  <si>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</si>
  <si>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</si>
  <si>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</si>
  <si>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</si>
  <si>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</si>
  <si>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</si>
  <si>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</si>
  <si>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</si>
  <si>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</si>
  <si>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</si>
  <si>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</si>
  <si>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</si>
  <si>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</si>
  <si>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</si>
  <si>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</si>
  <si>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</si>
  <si>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</si>
  <si>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</si>
  <si>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</si>
  <si>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</si>
  <si>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</si>
  <si>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</si>
  <si>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</si>
  <si>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</si>
  <si>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</si>
  <si>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</si>
  <si>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</si>
  <si>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</si>
  <si>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</si>
  <si>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</si>
  <si>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</si>
  <si>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</si>
  <si>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</si>
  <si>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</si>
  <si>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</si>
  <si>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</si>
  <si>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</si>
  <si>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</si>
  <si>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</si>
  <si>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</si>
  <si>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</si>
  <si>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</si>
  <si>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</si>
  <si>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</si>
  <si>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</si>
  <si>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</si>
  <si>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</si>
  <si>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</si>
  <si>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</si>
  <si>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</si>
  <si>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</si>
  <si>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</si>
  <si>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</si>
  <si>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</si>
  <si>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</si>
  <si>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</si>
  <si>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</si>
  <si>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</si>
  <si>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</si>
  <si>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</si>
  <si>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</si>
  <si>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</si>
  <si>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</si>
  <si>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</si>
  <si>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</si>
  <si>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</si>
  <si>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</si>
  <si>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</si>
  <si>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</si>
  <si>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</si>
  <si>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</si>
  <si>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</si>
  <si>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</si>
  <si>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</si>
  <si>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</si>
  <si>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</si>
  <si>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</si>
  <si>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</si>
  <si>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</si>
  <si>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</si>
  <si>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</si>
  <si>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</si>
  <si>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</si>
  <si>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</si>
  <si>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</si>
  <si>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</si>
  <si>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</si>
  <si>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</si>
  <si>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</si>
  <si>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</si>
  <si>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</si>
  <si>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</si>
  <si>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</si>
  <si>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</si>
  <si>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</si>
  <si>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</si>
  <si>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</si>
  <si>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</si>
  <si>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</si>
  <si>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</si>
  <si>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</si>
  <si>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</si>
  <si>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</si>
  <si>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</si>
  <si>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</si>
  <si>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</si>
  <si>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</si>
  <si>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</si>
  <si>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</si>
  <si>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</si>
  <si>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</si>
  <si>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</si>
  <si>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</si>
  <si>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</si>
  <si>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</si>
  <si>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</si>
  <si>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</si>
  <si>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</si>
  <si>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</si>
  <si>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</si>
  <si>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</si>
  <si>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</si>
  <si>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</si>
  <si>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</si>
  <si>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</si>
  <si>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</si>
  <si>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</si>
  <si>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</si>
  <si>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</si>
  <si>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</si>
  <si>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</si>
  <si>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</si>
  <si>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</si>
  <si>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</si>
  <si>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</si>
  <si>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</si>
  <si>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</si>
  <si>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</si>
  <si>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</si>
  <si>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</si>
  <si>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</si>
  <si>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</si>
  <si>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</si>
  <si>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</si>
  <si>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</si>
  <si>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</si>
  <si>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</si>
  <si>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</si>
  <si>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</si>
  <si>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</si>
  <si>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</si>
  <si>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</si>
  <si>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</si>
  <si>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</si>
  <si>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</si>
  <si>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</si>
  <si>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</si>
  <si>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</si>
  <si>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</si>
  <si>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</si>
  <si>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</si>
  <si>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</si>
  <si>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</si>
  <si>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</si>
  <si>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</si>
  <si>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</si>
  <si>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</si>
  <si>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</si>
  <si>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</si>
  <si>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</si>
  <si>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</si>
  <si>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</si>
  <si>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</si>
  <si>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</si>
  <si>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</si>
  <si>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</si>
  <si>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</si>
  <si>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</si>
  <si>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</si>
  <si>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</si>
  <si>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</si>
  <si>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</si>
  <si>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</si>
  <si>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</si>
  <si>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</si>
  <si>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</si>
  <si>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</si>
  <si>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</si>
  <si>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</si>
  <si>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</si>
  <si>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</si>
  <si>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</si>
  <si>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</si>
  <si>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</si>
  <si>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</si>
  <si>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</si>
  <si>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</si>
  <si>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</si>
  <si>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</si>
  <si>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</si>
  <si>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</si>
  <si>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</si>
  <si>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</si>
  <si>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</si>
  <si>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</si>
  <si>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</si>
  <si>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</si>
  <si>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</si>
  <si>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</si>
  <si>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</si>
  <si>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</si>
  <si>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</si>
  <si>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</si>
  <si>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</si>
  <si>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</si>
  <si>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</si>
  <si>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</si>
  <si>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</si>
  <si>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</si>
  <si>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</si>
  <si>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</si>
  <si>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</si>
  <si>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</si>
  <si>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</si>
  <si>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</si>
  <si>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</si>
  <si>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</si>
  <si>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</si>
  <si>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</si>
  <si>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</si>
  <si>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</si>
  <si>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</si>
  <si>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</si>
  <si>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</si>
  <si>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</si>
  <si>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</si>
  <si>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</si>
  <si>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</si>
  <si>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</si>
  <si>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</si>
  <si>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</si>
  <si>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</si>
  <si>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</si>
  <si>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</si>
  <si>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</si>
  <si>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</si>
  <si>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</si>
  <si>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</si>
  <si>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</si>
  <si>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</si>
  <si>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</si>
  <si>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</si>
  <si>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</si>
  <si>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</si>
  <si>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</si>
  <si>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</si>
  <si>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</si>
  <si>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</si>
  <si>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</si>
  <si>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</si>
  <si>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</si>
  <si>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</si>
  <si>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</si>
  <si>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</si>
  <si>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</si>
  <si>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</si>
  <si>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</si>
  <si>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</si>
  <si>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</si>
  <si>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</si>
  <si>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</si>
  <si>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</si>
  <si>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</si>
  <si>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</si>
  <si>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</si>
  <si>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</si>
  <si>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</si>
  <si>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</si>
  <si>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</si>
  <si>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</si>
  <si>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</si>
  <si>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</si>
  <si>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</si>
  <si>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</si>
  <si>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</si>
  <si>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</si>
  <si>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</si>
  <si>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</si>
  <si>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</si>
  <si>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</si>
  <si>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</si>
  <si>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</si>
  <si>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</si>
  <si>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</si>
  <si>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</si>
  <si>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</si>
  <si>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</si>
  <si>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</si>
  <si>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</si>
  <si>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</si>
  <si>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</si>
  <si>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</si>
  <si>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</si>
  <si>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</si>
  <si>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</si>
  <si>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</si>
  <si>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</si>
  <si>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</si>
  <si>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</si>
  <si>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</si>
  <si>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</si>
  <si>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</si>
  <si>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</si>
  <si>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</si>
  <si>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</si>
  <si>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</si>
  <si>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</si>
  <si>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</si>
  <si>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</si>
  <si>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</si>
  <si>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</si>
  <si>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</si>
  <si>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</si>
  <si>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</si>
  <si>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</si>
  <si>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</si>
  <si>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</si>
  <si>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</si>
  <si>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</si>
  <si>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</si>
  <si>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</si>
  <si>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</si>
  <si>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</si>
  <si>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</si>
  <si>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</si>
  <si>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</si>
  <si>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</si>
  <si>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</si>
  <si>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</si>
  <si>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</si>
  <si>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</si>
  <si>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</si>
  <si>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</si>
  <si>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</si>
  <si>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</si>
  <si>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</si>
  <si>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</si>
  <si>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</si>
  <si>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</si>
  <si>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</si>
  <si>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</si>
  <si>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</si>
  <si>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</si>
  <si>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</si>
  <si>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</si>
  <si>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</si>
  <si>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</si>
  <si>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</si>
  <si>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</si>
  <si>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</si>
  <si>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</si>
  <si>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</si>
  <si>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</si>
  <si>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</si>
  <si>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</si>
  <si>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</si>
  <si>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</si>
  <si>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</si>
  <si>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</si>
  <si>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</si>
  <si>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</si>
  <si>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</si>
  <si>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</si>
  <si>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</si>
  <si>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</si>
  <si>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</si>
  <si>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</si>
  <si>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</si>
  <si>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</si>
  <si>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</si>
  <si>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</si>
  <si>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</si>
  <si>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</si>
  <si>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</si>
  <si>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</si>
  <si>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</si>
  <si>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</si>
  <si>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</si>
  <si>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</si>
  <si>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</si>
  <si>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</si>
  <si>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</si>
  <si>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</si>
  <si>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</si>
  <si>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</si>
  <si>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</si>
  <si>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</si>
  <si>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</si>
  <si>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</si>
  <si>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</si>
  <si>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</si>
  <si>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</si>
  <si>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</si>
  <si>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</si>
  <si>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</si>
  <si>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</si>
  <si>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</si>
  <si>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</si>
  <si>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</si>
  <si>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</si>
  <si>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</si>
  <si>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</si>
  <si>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</si>
  <si>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</si>
  <si>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</si>
  <si>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</si>
  <si>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</si>
  <si>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</si>
  <si>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</si>
  <si>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</si>
  <si>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</si>
  <si>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</si>
  <si>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</si>
  <si>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</si>
  <si>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</si>
  <si>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</si>
  <si>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</si>
  <si>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</si>
  <si>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</si>
  <si>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</si>
  <si>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</si>
  <si>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</si>
  <si>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</si>
  <si>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</si>
  <si>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</si>
  <si>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</si>
  <si>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</si>
  <si>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</si>
  <si>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</si>
  <si>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</si>
  <si>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</si>
  <si>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</si>
  <si>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</si>
  <si>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</si>
  <si>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</si>
  <si>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</si>
  <si>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</si>
  <si>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</si>
  <si>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</si>
  <si>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</si>
  <si>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</si>
  <si>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</si>
  <si>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</si>
  <si>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</si>
  <si>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</si>
  <si>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</si>
  <si>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</si>
  <si>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</si>
  <si>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</si>
  <si>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</si>
  <si>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</si>
  <si>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</si>
  <si>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</si>
  <si>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</si>
  <si>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</si>
  <si>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</si>
  <si>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</si>
  <si>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</si>
  <si>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</si>
  <si>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</si>
  <si>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</si>
  <si>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</si>
  <si>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</si>
  <si>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</si>
  <si>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</si>
  <si>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</si>
  <si>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</si>
  <si>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</si>
  <si>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</si>
  <si>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</si>
  <si>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</si>
  <si>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</si>
  <si>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</si>
  <si>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</si>
  <si>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</si>
  <si>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</si>
  <si>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</si>
  <si>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</si>
  <si>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</si>
  <si>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</si>
  <si>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</si>
  <si>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</si>
  <si>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</si>
  <si>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</si>
  <si>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</si>
  <si>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</si>
  <si>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</si>
  <si>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</si>
  <si>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</si>
  <si>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</si>
  <si>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</si>
  <si>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</si>
  <si>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</si>
  <si>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</si>
  <si>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</si>
  <si>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</si>
  <si>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</si>
  <si>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</si>
  <si>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</si>
  <si>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</si>
  <si>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</si>
  <si>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</si>
  <si>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</si>
  <si>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</si>
  <si>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</si>
  <si>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</si>
  <si>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</si>
  <si>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</si>
  <si>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</si>
  <si>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</si>
  <si>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</si>
  <si>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</si>
  <si>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</si>
  <si>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</si>
  <si>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</si>
  <si>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</si>
  <si>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</si>
  <si>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</si>
  <si>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</si>
  <si>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</si>
  <si>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</si>
  <si>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</si>
  <si>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</si>
  <si>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</si>
  <si>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</si>
  <si>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</si>
  <si>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</si>
  <si>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</si>
  <si>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</si>
  <si>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</si>
  <si>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</si>
  <si>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</si>
  <si>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</si>
  <si>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</si>
  <si>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</si>
  <si>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</si>
  <si>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</si>
  <si>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</si>
  <si>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</si>
  <si>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</si>
  <si>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</si>
  <si>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</si>
  <si>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</si>
  <si>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</si>
  <si>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</si>
  <si>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</si>
  <si>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</si>
  <si>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</si>
  <si>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</si>
  <si>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</si>
  <si>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</si>
  <si>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</si>
  <si>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</si>
  <si>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</si>
  <si>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</si>
  <si>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</si>
  <si>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</si>
  <si>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</si>
  <si>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</si>
  <si>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</si>
  <si>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</si>
  <si>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</si>
  <si>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</si>
  <si>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</si>
  <si>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</si>
  <si>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</si>
  <si>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</si>
  <si>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</si>
  <si>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</si>
  <si>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</si>
  <si>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</si>
  <si>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</si>
  <si>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</si>
  <si>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</si>
  <si>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</si>
  <si>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</si>
  <si>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</si>
  <si>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</si>
  <si>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</si>
  <si>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</si>
  <si>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</si>
  <si>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</si>
  <si>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</si>
  <si>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</si>
  <si>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</si>
  <si>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</si>
  <si>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</si>
  <si>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</si>
  <si>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</si>
  <si>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</si>
  <si>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</si>
  <si>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</si>
  <si>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</si>
  <si>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</si>
  <si>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</si>
  <si>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</si>
  <si>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</si>
  <si>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</si>
  <si>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</si>
  <si>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</si>
  <si>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</si>
  <si>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</si>
  <si>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</si>
  <si>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</si>
  <si>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</si>
  <si>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</si>
  <si>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</si>
  <si>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</si>
  <si>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</si>
  <si>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</si>
  <si>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</si>
  <si>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</si>
  <si>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</si>
  <si>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</si>
  <si>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</si>
  <si>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</si>
  <si>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</si>
  <si>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</si>
  <si>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</si>
  <si>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</si>
  <si>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</si>
  <si>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</si>
  <si>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</si>
  <si>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</si>
  <si>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</si>
  <si>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</si>
  <si>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</si>
  <si>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</si>
  <si>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</si>
  <si>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</si>
  <si>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</si>
  <si>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</si>
  <si>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</si>
  <si>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</si>
  <si>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</si>
  <si>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</si>
  <si>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</si>
  <si>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</si>
  <si>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</si>
  <si>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</si>
  <si>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</si>
  <si>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</si>
  <si>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</si>
  <si>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</si>
  <si>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</si>
  <si>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</si>
  <si>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</si>
  <si>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</si>
  <si>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</si>
  <si>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</si>
  <si>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</si>
  <si>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</si>
  <si>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</si>
  <si>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</si>
  <si>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</si>
  <si>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</si>
  <si>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</si>
  <si>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</si>
  <si>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</si>
  <si>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</si>
  <si>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</si>
  <si>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</si>
  <si>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</si>
  <si>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</si>
  <si>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</si>
  <si>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</si>
  <si>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</si>
  <si>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</si>
  <si>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</si>
  <si>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</si>
  <si>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</si>
  <si>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</si>
  <si>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</si>
  <si>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</si>
  <si>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</si>
  <si>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</si>
  <si>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</si>
  <si>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</si>
  <si>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</si>
  <si>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</si>
  <si>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</si>
  <si>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</si>
  <si>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</si>
  <si>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</si>
  <si>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</si>
  <si>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</si>
  <si>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</si>
  <si>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</si>
  <si>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</si>
  <si>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</si>
  <si>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</si>
  <si>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</si>
  <si>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</si>
  <si>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</si>
  <si>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</si>
  <si>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</si>
  <si>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</si>
  <si>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</si>
  <si>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</si>
  <si>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</si>
  <si>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</si>
  <si>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</si>
  <si>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</si>
  <si>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</si>
  <si>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</si>
  <si>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</si>
  <si>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</si>
  <si>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</si>
  <si>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</si>
  <si>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</si>
  <si>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</si>
  <si>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</si>
  <si>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</si>
  <si>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</si>
  <si>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</si>
  <si>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</si>
  <si>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</si>
  <si>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</si>
  <si>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</si>
  <si>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</si>
  <si>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</si>
  <si>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</si>
  <si>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</si>
  <si>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</si>
  <si>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</si>
  <si>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</si>
  <si>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</si>
  <si>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</si>
  <si>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</si>
  <si>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</si>
  <si>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</si>
  <si>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</si>
  <si>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</si>
  <si>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</si>
  <si>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</si>
  <si>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</si>
  <si>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</si>
  <si>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</si>
  <si>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</si>
  <si>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</si>
  <si>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</si>
  <si>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</si>
  <si>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</si>
  <si>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</si>
  <si>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</si>
  <si>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</si>
  <si>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</si>
  <si>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</si>
  <si>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</si>
  <si>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</si>
  <si>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</si>
  <si>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</si>
  <si>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</si>
  <si>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</si>
  <si>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</si>
  <si>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</si>
  <si>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</si>
  <si>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</si>
  <si>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</si>
  <si>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</si>
  <si>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</si>
  <si>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</si>
  <si>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</si>
  <si>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</si>
  <si>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</si>
  <si>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</si>
  <si>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</si>
  <si>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</si>
  <si>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</si>
  <si>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</si>
  <si>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</si>
  <si>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</si>
  <si>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</si>
  <si>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</si>
  <si>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</si>
  <si>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</si>
  <si>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</si>
  <si>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</si>
  <si>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</si>
  <si>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</si>
  <si>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</si>
  <si>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</si>
  <si>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</si>
  <si>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</si>
  <si>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</si>
  <si>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</si>
  <si>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</si>
  <si>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</si>
  <si>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</si>
  <si>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</si>
  <si>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</si>
  <si>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</si>
  <si>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</si>
  <si>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</si>
  <si>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</si>
  <si>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</si>
  <si>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</si>
  <si>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</si>
  <si>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</si>
  <si>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</si>
  <si>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</si>
  <si>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</si>
  <si>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</si>
  <si>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</si>
  <si>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</si>
  <si>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</si>
  <si>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</si>
  <si>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</si>
  <si>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</si>
  <si>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</si>
  <si>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</si>
  <si>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</si>
  <si>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</si>
  <si>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</si>
  <si>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</si>
  <si>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</si>
  <si>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</si>
  <si>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</si>
  <si>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</si>
  <si>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</si>
  <si>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</si>
  <si>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</si>
  <si>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</si>
  <si>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</si>
  <si>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</si>
  <si>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</si>
  <si>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</si>
  <si>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</si>
  <si>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</si>
  <si>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</si>
  <si>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</si>
  <si>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</si>
  <si>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</si>
  <si>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</si>
  <si>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</si>
  <si>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</si>
  <si>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</si>
  <si>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</si>
  <si>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</si>
  <si>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</si>
  <si>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</si>
  <si>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</si>
  <si>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</si>
  <si>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</si>
  <si>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</si>
  <si>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</si>
  <si>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</si>
  <si>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</si>
  <si>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</si>
  <si>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</si>
  <si>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</si>
  <si>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</si>
  <si>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</si>
  <si>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</si>
  <si>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</si>
  <si>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</si>
  <si>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</si>
  <si>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</si>
  <si>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</si>
  <si>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</si>
  <si>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</si>
  <si>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</si>
  <si>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</si>
  <si>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</si>
  <si>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</si>
  <si>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</si>
  <si>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</si>
  <si>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</si>
  <si>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</si>
  <si>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</si>
  <si>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</si>
  <si>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</si>
  <si>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</si>
  <si>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</si>
  <si>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</si>
  <si>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</si>
  <si>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</si>
  <si>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</si>
  <si>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</si>
  <si>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</si>
  <si>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</si>
  <si>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</si>
  <si>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</si>
  <si>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</si>
  <si>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</si>
  <si>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</si>
  <si>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</si>
  <si>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</si>
  <si>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</si>
  <si>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</si>
  <si>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</si>
  <si>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</si>
  <si>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</si>
  <si>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</si>
  <si>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</si>
  <si>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</si>
  <si>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</si>
  <si>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</si>
  <si>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</si>
  <si>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</si>
  <si>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</si>
  <si>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</si>
  <si>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</si>
  <si>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</si>
  <si>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</si>
  <si>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</si>
  <si>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</si>
  <si>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</si>
  <si>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</si>
  <si>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</si>
  <si>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</si>
  <si>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</si>
  <si>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</si>
  <si>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</si>
  <si>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</si>
  <si>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</si>
  <si>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</si>
  <si>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</si>
  <si>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</si>
  <si>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</si>
  <si>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</si>
  <si>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</si>
  <si>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</si>
  <si>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</si>
  <si>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</si>
  <si>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</si>
  <si>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</si>
  <si>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</si>
  <si>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</si>
  <si>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</si>
  <si>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</si>
  <si>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</si>
  <si>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</si>
  <si>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</si>
  <si>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</si>
  <si>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</si>
  <si>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</si>
  <si>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</si>
  <si>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</si>
  <si>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</si>
  <si>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</si>
  <si>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</si>
  <si>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</si>
  <si>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</si>
  <si>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</si>
  <si>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</si>
  <si>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</si>
  <si>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</si>
  <si>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</si>
  <si>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</si>
  <si>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</si>
  <si>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</si>
  <si>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</si>
  <si>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</si>
  <si>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</si>
  <si>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</si>
  <si>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</si>
  <si>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</si>
  <si>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</si>
  <si>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</si>
  <si>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</si>
  <si>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</si>
  <si>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</si>
  <si>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</si>
  <si>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</si>
  <si>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</si>
  <si>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</si>
  <si>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</si>
  <si>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</si>
  <si>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</si>
  <si>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</si>
  <si>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</si>
  <si>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</si>
  <si>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</si>
  <si>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</si>
  <si>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</si>
  <si>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</si>
  <si>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</si>
  <si>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</si>
  <si>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</si>
  <si>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</si>
  <si>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</si>
  <si>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</si>
  <si>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</si>
  <si>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</si>
  <si>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</si>
  <si>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</si>
  <si>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</si>
  <si>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</si>
  <si>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</si>
  <si>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</si>
  <si>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</si>
  <si>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</si>
  <si>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</si>
  <si>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</si>
  <si>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</si>
  <si>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</si>
  <si>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</si>
  <si>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</si>
  <si>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</si>
  <si>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</si>
  <si>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</si>
  <si>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</si>
  <si>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</si>
  <si>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</si>
  <si>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</si>
  <si>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</si>
  <si>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</si>
  <si>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</si>
  <si>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</si>
  <si>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</si>
  <si>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</si>
  <si>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</si>
  <si>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</si>
  <si>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</si>
  <si>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</si>
  <si>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</si>
  <si>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</si>
  <si>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</si>
  <si>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</si>
  <si>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</si>
  <si>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</si>
  <si>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</si>
  <si>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</si>
  <si>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</si>
  <si>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</si>
  <si>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</si>
  <si>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</si>
  <si>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</si>
  <si>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</si>
  <si>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</si>
  <si>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</si>
  <si>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</si>
  <si>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</si>
  <si>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</si>
  <si>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</si>
  <si>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</si>
  <si>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</si>
  <si>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</si>
  <si>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</si>
  <si>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</si>
  <si>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</si>
  <si>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</si>
  <si>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</si>
  <si>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</si>
  <si>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</si>
  <si>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</si>
  <si>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</si>
  <si>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</si>
  <si>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</si>
  <si>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</si>
  <si>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</si>
  <si>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</si>
  <si>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</si>
  <si>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</si>
  <si>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</si>
  <si>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</si>
  <si>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</si>
  <si>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</si>
  <si>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</si>
  <si>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</si>
  <si>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</si>
  <si>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</si>
  <si>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</si>
  <si>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</si>
  <si>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</si>
  <si>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</si>
  <si>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</si>
  <si>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</si>
  <si>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</si>
  <si>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</si>
  <si>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</si>
  <si>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</si>
  <si>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</si>
  <si>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</si>
  <si>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</si>
  <si>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</si>
  <si>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</si>
  <si>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</si>
  <si>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</si>
  <si>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</si>
  <si>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</si>
  <si>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</si>
  <si>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</si>
  <si>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</si>
  <si>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</si>
  <si>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</si>
  <si>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</si>
  <si>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</si>
  <si>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</si>
  <si>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</si>
  <si>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</si>
  <si>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</si>
  <si>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</si>
  <si>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</si>
  <si>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</si>
  <si>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</si>
  <si>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</si>
  <si>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</si>
  <si>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</si>
  <si>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</si>
  <si>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</si>
  <si>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</si>
  <si>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</si>
  <si>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</si>
  <si>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</si>
  <si>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</si>
  <si>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</si>
  <si>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</si>
  <si>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</si>
  <si>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</si>
  <si>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</si>
  <si>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</si>
  <si>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</si>
  <si>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</si>
  <si>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</si>
  <si>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</si>
  <si>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</si>
  <si>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</si>
  <si>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</si>
  <si>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</si>
  <si>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</si>
  <si>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</si>
  <si>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</si>
  <si>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</si>
  <si>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</si>
  <si>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</si>
  <si>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</si>
  <si>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</si>
  <si>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</si>
  <si>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</si>
  <si>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</si>
  <si>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</si>
  <si>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</si>
  <si>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</si>
  <si>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</si>
  <si>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</si>
  <si>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</si>
  <si>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</si>
  <si>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</si>
  <si>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</si>
  <si>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</si>
  <si>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</si>
  <si>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</si>
  <si>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</si>
  <si>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</si>
  <si>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</si>
  <si>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</si>
  <si>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</si>
  <si>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</si>
  <si>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</si>
  <si>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</si>
  <si>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</si>
  <si>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</si>
  <si>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</si>
  <si>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</si>
  <si>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</si>
  <si>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</si>
  <si>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</si>
  <si>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</si>
  <si>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</si>
  <si>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</si>
  <si>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</si>
  <si>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</si>
  <si>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</si>
  <si>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</si>
  <si>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</si>
  <si>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</si>
  <si>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</si>
  <si>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</si>
  <si>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</si>
  <si>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</si>
  <si>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</si>
  <si>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</si>
  <si>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</si>
  <si>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</si>
  <si>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</si>
  <si>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</si>
  <si>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</si>
  <si>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</si>
  <si>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</si>
  <si>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</si>
  <si>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</si>
  <si>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</si>
  <si>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</si>
  <si>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</si>
  <si>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</si>
  <si>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</si>
  <si>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</si>
  <si>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</si>
  <si>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</si>
  <si>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</si>
  <si>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</si>
  <si>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</si>
  <si>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</si>
  <si>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</si>
  <si>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</si>
  <si>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</si>
  <si>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</si>
  <si>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</si>
  <si>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</si>
  <si>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</si>
  <si>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</si>
  <si>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</si>
  <si>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</si>
  <si>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</si>
  <si>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</si>
  <si>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</si>
  <si>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</si>
  <si>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</si>
  <si>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</si>
  <si>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</si>
  <si>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</si>
  <si>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</si>
  <si>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</si>
  <si>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</si>
  <si>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</si>
  <si>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</si>
  <si>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</si>
  <si>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</si>
  <si>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</si>
  <si>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</si>
  <si>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</si>
  <si>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</si>
  <si>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</si>
  <si>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</si>
  <si>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</si>
  <si>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</si>
  <si>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</si>
  <si>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</si>
  <si>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</si>
  <si>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</si>
  <si>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</si>
  <si>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</si>
  <si>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</si>
  <si>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</si>
  <si>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</si>
  <si>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</si>
  <si>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</si>
  <si>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</si>
  <si>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</si>
  <si>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</si>
  <si>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</si>
  <si>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</si>
  <si>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</si>
  <si>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</si>
  <si>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</si>
  <si>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</si>
  <si>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</si>
  <si>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</si>
  <si>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</si>
  <si>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</si>
  <si>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</si>
  <si>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</si>
  <si>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</si>
  <si>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</si>
  <si>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</si>
  <si>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</si>
  <si>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</si>
  <si>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</si>
  <si>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</si>
  <si>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</si>
  <si>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</si>
  <si>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</si>
  <si>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</si>
  <si>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</si>
  <si>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</si>
  <si>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</si>
  <si>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</si>
  <si>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</si>
  <si>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</si>
  <si>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</si>
  <si>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</si>
  <si>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</si>
  <si>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</si>
  <si>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</si>
  <si>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</si>
  <si>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</si>
  <si>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</si>
  <si>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</si>
  <si>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</si>
  <si>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</si>
  <si>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</si>
  <si>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</si>
  <si>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</si>
  <si>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</si>
  <si>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</si>
  <si>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</si>
  <si>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</si>
  <si>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</si>
  <si>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</si>
  <si>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</si>
  <si>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</si>
  <si>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</si>
  <si>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</si>
  <si>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</si>
  <si>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</si>
  <si>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</si>
  <si>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</si>
  <si>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</si>
  <si>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</si>
  <si>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</si>
  <si>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</si>
  <si>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</si>
  <si>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</si>
  <si>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</si>
  <si>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</si>
  <si>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</si>
  <si>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</si>
  <si>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</si>
  <si>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</si>
  <si>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</si>
  <si>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</si>
  <si>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</si>
  <si>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</si>
  <si>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</si>
  <si>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</si>
  <si>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</si>
  <si>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</si>
  <si>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</si>
  <si>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</si>
  <si>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</si>
  <si>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</si>
  <si>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</si>
  <si>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</si>
  <si>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</si>
  <si>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</si>
  <si>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</si>
  <si>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</si>
  <si>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</si>
  <si>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</si>
  <si>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</si>
  <si>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</si>
  <si>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</si>
  <si>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</si>
  <si>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</si>
  <si>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</si>
  <si>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</si>
  <si>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</si>
  <si>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</si>
  <si>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</si>
  <si>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</si>
  <si>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</si>
  <si>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</si>
  <si>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</si>
  <si>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</si>
  <si>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</si>
  <si>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</si>
  <si>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</si>
  <si>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</si>
  <si>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</si>
  <si>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</si>
  <si>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</si>
  <si>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</si>
  <si>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</si>
  <si>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</si>
  <si>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</si>
  <si>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</si>
  <si>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</si>
  <si>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</si>
  <si>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</si>
  <si>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</si>
  <si>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</si>
  <si>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</si>
  <si>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</si>
  <si>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</si>
  <si>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</si>
  <si>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</si>
  <si>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</si>
  <si>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</si>
  <si>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</si>
  <si>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</si>
  <si>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</si>
  <si>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</si>
  <si>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</si>
  <si>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</si>
  <si>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</si>
  <si>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</si>
  <si>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</si>
  <si>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</si>
  <si>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</si>
  <si>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</si>
  <si>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</si>
  <si>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</si>
  <si>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</si>
  <si>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</si>
  <si>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</si>
  <si>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</si>
  <si>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</si>
  <si>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</si>
  <si>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</si>
  <si>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</si>
  <si>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</si>
  <si>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</si>
  <si>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</si>
  <si>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</si>
  <si>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</si>
  <si>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</si>
  <si>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</si>
  <si>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</si>
  <si>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</si>
  <si>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</si>
  <si>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</si>
  <si>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</si>
  <si>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</si>
  <si>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</si>
  <si>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</si>
  <si>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</si>
  <si>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</si>
  <si>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</si>
  <si>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</si>
  <si>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</si>
  <si>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</si>
  <si>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</si>
  <si>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</si>
  <si>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</si>
  <si>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</si>
  <si>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</si>
  <si>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</si>
  <si>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</si>
  <si>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</si>
  <si>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</si>
  <si>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</si>
  <si>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</si>
  <si>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</si>
  <si>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</si>
  <si>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</si>
  <si>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</si>
  <si>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</si>
  <si>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</si>
  <si>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</si>
  <si>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</si>
  <si>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</si>
  <si>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</si>
  <si>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</si>
  <si>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</si>
  <si>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</si>
  <si>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</si>
  <si>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</si>
  <si>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</si>
  <si>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</si>
  <si>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</si>
  <si>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</si>
  <si>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</si>
  <si>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</si>
  <si>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</si>
  <si>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</si>
  <si>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</si>
  <si>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</si>
  <si>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</si>
  <si>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</si>
  <si>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</si>
  <si>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</si>
  <si>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</si>
  <si>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</si>
  <si>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</si>
  <si>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</si>
  <si>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</si>
  <si>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</si>
  <si>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</si>
  <si>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</si>
  <si>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</si>
  <si>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</si>
  <si>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</si>
  <si>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</si>
  <si>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</si>
  <si>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</si>
  <si>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</si>
  <si>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</si>
  <si>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</si>
  <si>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</si>
  <si>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</si>
  <si>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</si>
  <si>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</si>
  <si>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</si>
  <si>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</si>
  <si>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</si>
  <si>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</si>
  <si>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</si>
  <si>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</si>
  <si>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</si>
  <si>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</si>
  <si>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</si>
  <si>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</si>
  <si>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</si>
  <si>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</si>
  <si>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</si>
  <si>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</si>
  <si>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</si>
  <si>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</si>
  <si>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</si>
  <si>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</si>
  <si>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</si>
  <si>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</si>
  <si>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</si>
  <si>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</si>
  <si>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</si>
  <si>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</si>
  <si>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</si>
  <si>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</si>
  <si>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</si>
  <si>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</si>
  <si>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</si>
  <si>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</si>
  <si>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</si>
  <si>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</si>
  <si>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</si>
  <si>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</si>
  <si>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</si>
  <si>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</si>
  <si>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</si>
  <si>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</si>
  <si>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</si>
  <si>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</si>
  <si>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</si>
  <si>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</si>
  <si>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</si>
  <si>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</si>
  <si>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</si>
  <si>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</si>
  <si>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</si>
  <si>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</si>
  <si>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</si>
  <si>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</si>
  <si>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</si>
  <si>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</si>
  <si>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</si>
  <si>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</si>
  <si>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</si>
  <si>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</si>
  <si>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</si>
  <si>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</si>
  <si>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</si>
  <si>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</si>
  <si>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</si>
  <si>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</si>
  <si>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</si>
  <si>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</si>
  <si>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</si>
  <si>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</si>
  <si>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</si>
  <si>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</si>
  <si>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</si>
  <si>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</si>
  <si>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</si>
  <si>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</si>
  <si>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</si>
  <si>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</si>
  <si>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</si>
  <si>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</si>
  <si>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</si>
  <si>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</si>
  <si>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</si>
  <si>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</si>
  <si>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</si>
  <si>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</si>
  <si>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</si>
  <si>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</si>
  <si>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</si>
  <si>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</si>
  <si>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</si>
  <si>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</si>
  <si>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</si>
  <si>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</si>
  <si>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</si>
  <si>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</si>
  <si>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</si>
  <si>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</si>
  <si>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</si>
  <si>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</si>
  <si>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</si>
  <si>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</si>
  <si>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</si>
  <si>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</si>
  <si>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</si>
  <si>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</si>
  <si>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</si>
  <si>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</si>
  <si>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</si>
  <si>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</si>
  <si>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</si>
  <si>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</si>
  <si>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</si>
  <si>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</si>
  <si>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</si>
  <si>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</si>
  <si>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</si>
  <si>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</si>
  <si>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</si>
  <si>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</si>
  <si>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</si>
  <si>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</si>
  <si>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</si>
  <si>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</si>
  <si>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</si>
  <si>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</si>
  <si>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</si>
  <si>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</si>
  <si>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</si>
  <si>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</si>
  <si>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</si>
  <si>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</si>
  <si>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</si>
  <si>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</si>
  <si>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</si>
  <si>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</si>
  <si>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</si>
  <si>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</si>
  <si>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</si>
  <si>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</si>
  <si>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</si>
  <si>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</si>
  <si>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</si>
  <si>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</si>
  <si>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</si>
  <si>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</si>
  <si>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</si>
  <si>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</si>
  <si>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</si>
  <si>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</si>
  <si>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</si>
  <si>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</si>
  <si>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</si>
  <si>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</si>
  <si>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</si>
  <si>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</si>
  <si>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</si>
  <si>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</si>
  <si>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</si>
  <si>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</si>
  <si>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</si>
  <si>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</si>
  <si>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</si>
  <si>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</si>
  <si>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</si>
  <si>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</si>
  <si>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</si>
  <si>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</si>
  <si>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</si>
  <si>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</si>
  <si>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</si>
  <si>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</si>
  <si>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</si>
  <si>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</si>
  <si>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</si>
  <si>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</si>
  <si>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</si>
  <si>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</si>
  <si>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</si>
  <si>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</si>
  <si>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</si>
  <si>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</si>
  <si>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</si>
  <si>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</si>
  <si>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</si>
  <si>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</si>
  <si>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</si>
  <si>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</si>
  <si>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</si>
  <si>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</si>
  <si>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</si>
  <si>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</si>
  <si>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</si>
  <si>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</si>
  <si>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</si>
  <si>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</si>
  <si>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</si>
  <si>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</si>
  <si>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</si>
  <si>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</si>
  <si>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</si>
  <si>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</si>
  <si>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</si>
  <si>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</si>
  <si>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</si>
  <si>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</si>
  <si>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</si>
  <si>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</si>
  <si>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</si>
  <si>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</si>
  <si>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</si>
  <si>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</si>
  <si>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</si>
  <si>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</si>
  <si>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</si>
  <si>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</si>
  <si>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</si>
  <si>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</si>
  <si>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</si>
  <si>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</si>
  <si>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</si>
  <si>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</si>
  <si>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</si>
  <si>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</si>
  <si>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</si>
  <si>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</si>
  <si>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</si>
  <si>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</si>
  <si>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</si>
  <si>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</si>
  <si>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</si>
  <si>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</si>
  <si>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</si>
  <si>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</si>
  <si>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</si>
  <si>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</si>
  <si>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</si>
  <si>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</si>
  <si>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</si>
  <si>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</si>
  <si>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</si>
  <si>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</si>
  <si>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</si>
  <si>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</si>
  <si>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</si>
  <si>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</si>
  <si>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</si>
  <si>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</si>
  <si>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</si>
  <si>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</si>
  <si>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</si>
  <si>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</si>
  <si>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</si>
  <si>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</si>
  <si>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</si>
  <si>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</si>
  <si>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</si>
  <si>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</si>
  <si>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</si>
  <si>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</si>
  <si>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</si>
  <si>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</si>
  <si>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</si>
  <si>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</si>
  <si>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</si>
  <si>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</si>
  <si>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</si>
  <si>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</si>
  <si>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</si>
  <si>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</si>
  <si>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</si>
  <si>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</si>
  <si>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</si>
  <si>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</si>
  <si>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</si>
  <si>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</si>
  <si>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</si>
  <si>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</si>
  <si>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</si>
  <si>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</si>
  <si>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</si>
  <si>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</si>
  <si>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</si>
  <si>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</si>
  <si>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</si>
  <si>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</si>
  <si>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</si>
  <si>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</si>
  <si>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</si>
  <si>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</si>
  <si>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</si>
  <si>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</si>
  <si>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</si>
  <si>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</si>
  <si>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</si>
  <si>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</si>
  <si>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</si>
  <si>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</si>
  <si>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</si>
  <si>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</si>
  <si>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</si>
  <si>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</si>
  <si>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</si>
  <si>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</si>
  <si>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</si>
  <si>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</si>
  <si>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</si>
  <si>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</si>
  <si>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</si>
  <si>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</si>
  <si>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</si>
  <si>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</si>
  <si>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</si>
  <si>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</si>
  <si>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</si>
  <si>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</si>
  <si>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</si>
  <si>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</si>
  <si>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</si>
  <si>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</si>
  <si>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</si>
  <si>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</si>
  <si>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</si>
  <si>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</si>
  <si>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</si>
  <si>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</si>
  <si>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</si>
  <si>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</si>
  <si>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</si>
  <si>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</si>
  <si>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</si>
  <si>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</si>
  <si>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</si>
  <si>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</si>
  <si>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</si>
  <si>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</si>
  <si>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</si>
  <si>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</si>
  <si>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</si>
  <si>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</si>
  <si>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</si>
  <si>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</si>
  <si>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</si>
  <si>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</si>
  <si>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</si>
  <si>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</si>
  <si>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</si>
  <si>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</si>
  <si>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</si>
  <si>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</si>
  <si>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</si>
  <si>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</si>
  <si>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</si>
  <si>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</si>
  <si>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</si>
  <si>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</si>
  <si>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</si>
  <si>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</si>
  <si>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</si>
  <si>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</si>
  <si>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</si>
  <si>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</si>
  <si>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</si>
  <si>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</si>
  <si>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</si>
  <si>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</si>
  <si>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</si>
  <si>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</si>
  <si>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</si>
  <si>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</si>
  <si>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</si>
  <si>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</si>
  <si>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</si>
  <si>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</si>
  <si>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</si>
  <si>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</si>
  <si>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</si>
  <si>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</si>
  <si>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</si>
  <si>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</si>
  <si>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</si>
  <si>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</si>
  <si>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</si>
  <si>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</si>
  <si>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</si>
  <si>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</si>
  <si>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</si>
  <si>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</si>
  <si>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</si>
  <si>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</si>
  <si>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</si>
  <si>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</si>
  <si>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</si>
  <si>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</si>
  <si>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</si>
  <si>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</si>
  <si>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</si>
  <si>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</si>
  <si>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</si>
  <si>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</si>
  <si>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</si>
  <si>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</si>
  <si>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</si>
  <si>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</si>
  <si>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</si>
  <si>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</si>
  <si>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</si>
  <si>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</si>
  <si>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</si>
  <si>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</si>
  <si>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</si>
  <si>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</si>
  <si>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</si>
  <si>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</si>
  <si>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</si>
  <si>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</si>
  <si>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</si>
  <si>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</si>
  <si>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</si>
  <si>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</si>
  <si>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</si>
  <si>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</si>
  <si>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</si>
  <si>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</si>
  <si>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</si>
  <si>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</si>
  <si>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</si>
  <si>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</si>
  <si>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</si>
  <si>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</si>
  <si>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</si>
  <si>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</si>
  <si>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</si>
  <si>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</si>
  <si>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</si>
  <si>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</si>
  <si>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</si>
  <si>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</si>
  <si>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</si>
  <si>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</si>
  <si>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</si>
  <si>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</si>
  <si>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</si>
  <si>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</si>
  <si>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</si>
  <si>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</si>
  <si>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</si>
  <si>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</si>
  <si>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</si>
  <si>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</si>
  <si>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</si>
  <si>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</si>
  <si>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</si>
  <si>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</si>
  <si>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</si>
  <si>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</si>
  <si>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</si>
  <si>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</si>
  <si>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</si>
  <si>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</si>
  <si>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</si>
  <si>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</si>
  <si>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</si>
  <si>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</si>
  <si>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</si>
  <si>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</si>
  <si>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</si>
  <si>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</si>
  <si>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</si>
  <si>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</si>
  <si>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</si>
  <si>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</si>
  <si>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</si>
  <si>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</si>
  <si>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</si>
  <si>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</si>
  <si>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</si>
  <si>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</si>
  <si>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</si>
  <si>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</si>
  <si>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</si>
  <si>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</si>
  <si>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</si>
  <si>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</si>
  <si>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</si>
  <si>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</si>
  <si>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</si>
  <si>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</si>
  <si>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</si>
  <si>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</si>
  <si>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</si>
  <si>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</si>
  <si>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</si>
  <si>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</si>
  <si>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</si>
  <si>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</si>
  <si>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</si>
  <si>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</si>
  <si>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</si>
  <si>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</si>
  <si>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</si>
  <si>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</si>
  <si>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</si>
  <si>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</si>
  <si>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</si>
  <si>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</si>
  <si>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</si>
  <si>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</si>
  <si>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</si>
  <si>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</si>
  <si>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</si>
  <si>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</si>
  <si>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</si>
  <si>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</si>
  <si>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</si>
  <si>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</si>
  <si>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</si>
  <si>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</si>
  <si>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</si>
  <si>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</si>
  <si>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</si>
  <si>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</si>
  <si>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</si>
  <si>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</si>
  <si>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</si>
  <si>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</si>
  <si>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</si>
  <si>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</si>
  <si>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</si>
  <si>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</si>
  <si>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</si>
  <si>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</si>
  <si>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</si>
  <si>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</si>
  <si>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</si>
  <si>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</si>
  <si>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</si>
  <si>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</si>
  <si>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</si>
  <si>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</si>
  <si>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</si>
  <si>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</si>
  <si>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</si>
  <si>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</si>
  <si>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</si>
  <si>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</si>
  <si>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</si>
  <si>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</si>
  <si>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</si>
  <si>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</si>
  <si>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</si>
  <si>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</si>
  <si>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</si>
  <si>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</si>
  <si>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</si>
  <si>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</si>
  <si>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</si>
  <si>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</si>
  <si>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</si>
  <si>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</si>
  <si>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</si>
  <si>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</si>
  <si>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</si>
  <si>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</si>
  <si>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</si>
  <si>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</si>
  <si>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</si>
  <si>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</si>
  <si>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</si>
  <si>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</si>
  <si>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</si>
  <si>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</si>
  <si>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</si>
  <si>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</si>
  <si>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</si>
  <si>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</si>
  <si>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</si>
  <si>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</si>
  <si>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</si>
  <si>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</si>
  <si>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</si>
  <si>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</si>
  <si>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</si>
  <si>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</si>
  <si>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</si>
  <si>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</si>
  <si>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</si>
  <si>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</si>
  <si>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</si>
  <si>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</si>
  <si>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</si>
  <si>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</si>
  <si>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</si>
  <si>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</si>
  <si>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</si>
  <si>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</si>
  <si>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</si>
  <si>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</si>
  <si>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</si>
  <si>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</si>
  <si>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</si>
  <si>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</si>
  <si>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</si>
  <si>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</si>
  <si>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</si>
  <si>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</si>
  <si>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</si>
  <si>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</si>
  <si>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</si>
  <si>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</si>
  <si>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</si>
  <si>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</si>
  <si>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</si>
  <si>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</si>
  <si>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</si>
  <si>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</si>
  <si>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</si>
  <si>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</si>
  <si>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</si>
  <si>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</si>
  <si>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</si>
  <si>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</si>
  <si>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</si>
  <si>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</si>
  <si>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</si>
  <si>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</si>
  <si>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</si>
  <si>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</si>
  <si>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</si>
  <si>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</si>
  <si>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</si>
  <si>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</si>
  <si>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</si>
  <si>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</si>
  <si>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</si>
  <si>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</si>
  <si>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</si>
  <si>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</si>
  <si>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</si>
  <si>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</si>
  <si>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</si>
  <si>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</si>
  <si>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</si>
  <si>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</si>
  <si>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</si>
  <si>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</si>
  <si>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</si>
  <si>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</si>
  <si>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</si>
  <si>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</si>
  <si>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</si>
  <si>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</si>
  <si>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</si>
  <si>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</si>
  <si>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</si>
  <si>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</si>
  <si>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</si>
  <si>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</si>
  <si>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</si>
  <si>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</si>
  <si>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</si>
  <si>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</si>
  <si>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</si>
  <si>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</si>
  <si>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</si>
  <si>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</si>
  <si>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</si>
  <si>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</si>
  <si>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</si>
  <si>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</si>
  <si>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</si>
  <si>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</si>
  <si>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</si>
  <si>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</si>
  <si>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</si>
  <si>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</si>
  <si>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</si>
  <si>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</si>
  <si>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</si>
  <si>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</si>
  <si>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</si>
  <si>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</si>
  <si>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</si>
  <si>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</si>
  <si>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</si>
  <si>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</si>
  <si>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</si>
  <si>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</si>
  <si>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</si>
  <si>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</si>
  <si>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</si>
  <si>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</si>
  <si>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</si>
  <si>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</si>
  <si>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</si>
  <si>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</si>
  <si>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</si>
  <si>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</si>
  <si>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</si>
  <si>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</si>
  <si>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</si>
  <si>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</si>
  <si>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</si>
  <si>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</si>
  <si>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</si>
  <si>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</si>
  <si>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</si>
  <si>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</si>
  <si>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</si>
  <si>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</si>
  <si>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</si>
  <si>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</si>
  <si>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</si>
  <si>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</si>
  <si>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</si>
  <si>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</si>
  <si>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</si>
  <si>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</si>
  <si>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</si>
  <si>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</si>
  <si>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</si>
  <si>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</si>
  <si>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</si>
  <si>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</si>
  <si>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</si>
  <si>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</si>
  <si>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</si>
  <si>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</si>
  <si>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</si>
  <si>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</si>
  <si>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</si>
  <si>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</si>
  <si>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</si>
  <si>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</si>
  <si>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</si>
  <si>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</si>
  <si>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</si>
  <si>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</si>
  <si>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</si>
  <si>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</si>
  <si>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</si>
  <si>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</si>
  <si>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</si>
  <si>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</si>
  <si>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</si>
  <si>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</si>
  <si>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</si>
  <si>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</si>
  <si>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</si>
  <si>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</si>
  <si>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</si>
  <si>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</si>
  <si>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</si>
  <si>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</si>
  <si>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</si>
  <si>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</si>
  <si>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</si>
  <si>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</si>
  <si>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</si>
  <si>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</si>
  <si>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</si>
  <si>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</si>
  <si>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</si>
  <si>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</si>
  <si>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</si>
  <si>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</si>
  <si>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</si>
  <si>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</si>
  <si>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</si>
  <si>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</si>
  <si>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</si>
  <si>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</si>
  <si>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</si>
  <si>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</si>
  <si>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</si>
  <si>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</si>
  <si>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</si>
  <si>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</si>
  <si>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</si>
  <si>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</si>
  <si>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</si>
  <si>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</si>
  <si>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</si>
  <si>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</si>
  <si>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</si>
  <si>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</si>
  <si>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</si>
  <si>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</si>
  <si>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</si>
  <si>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</si>
  <si>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</si>
  <si>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</si>
  <si>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</si>
  <si>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</si>
  <si>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</si>
  <si>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</si>
  <si>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</si>
  <si>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</si>
  <si>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</si>
  <si>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</si>
  <si>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</si>
  <si>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</si>
  <si>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</si>
  <si>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</si>
  <si>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</si>
  <si>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</si>
  <si>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</si>
  <si>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</si>
  <si>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</si>
  <si>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</si>
  <si>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</si>
  <si>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</si>
  <si>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</si>
  <si>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</si>
  <si>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</si>
  <si>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</si>
  <si>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</si>
  <si>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</si>
  <si>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</si>
  <si>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</si>
  <si>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</si>
  <si>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</si>
  <si>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</si>
  <si>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</si>
  <si>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</si>
  <si>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</si>
  <si>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</si>
  <si>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</si>
  <si>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</si>
  <si>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</si>
  <si>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</si>
  <si>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</si>
  <si>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</si>
  <si>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</si>
  <si>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</si>
  <si>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</si>
  <si>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</si>
  <si>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</si>
  <si>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</si>
  <si>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</si>
  <si>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</si>
  <si>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</si>
  <si>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</si>
  <si>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</si>
  <si>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</si>
  <si>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</si>
  <si>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</si>
  <si>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</si>
  <si>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</si>
  <si>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</si>
  <si>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</si>
  <si>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</si>
  <si>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</si>
  <si>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</si>
  <si>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</si>
  <si>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</si>
  <si>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</si>
  <si>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</si>
  <si>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</si>
  <si>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</si>
  <si>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</si>
  <si>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</si>
  <si>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</si>
  <si>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</si>
  <si>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</si>
  <si>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</si>
  <si>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</si>
  <si>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</si>
  <si>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</si>
  <si>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</si>
  <si>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</si>
  <si>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</si>
  <si>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</si>
  <si>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</si>
  <si>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</si>
  <si>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</si>
  <si>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</si>
  <si>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</si>
  <si>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</si>
  <si>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</si>
  <si>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</si>
  <si>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</si>
  <si>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</si>
  <si>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</si>
  <si>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</si>
  <si>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</si>
  <si>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</si>
  <si>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</si>
  <si>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</si>
  <si>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</si>
  <si>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</si>
  <si>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</si>
  <si>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</si>
  <si>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</si>
  <si>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</si>
  <si>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</si>
  <si>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</si>
  <si>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</si>
  <si>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</si>
  <si>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</si>
  <si>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</si>
  <si>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</si>
  <si>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</si>
  <si>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</si>
  <si>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</si>
  <si>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</si>
  <si>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</si>
  <si>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</si>
  <si>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</si>
  <si>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</si>
  <si>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</si>
  <si>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</si>
  <si>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</si>
  <si>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</si>
  <si>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</si>
  <si>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</si>
  <si>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</si>
  <si>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</si>
  <si>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</si>
  <si>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</si>
  <si>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</si>
  <si>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</si>
  <si>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</si>
  <si>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</si>
  <si>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</si>
  <si>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</si>
  <si>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</si>
  <si>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</si>
  <si>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</si>
  <si>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</si>
  <si>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</si>
  <si>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</si>
  <si>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</si>
  <si>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</si>
  <si>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</si>
  <si>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</si>
  <si>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</si>
  <si>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</si>
  <si>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</si>
  <si>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</si>
  <si>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</si>
  <si>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</si>
  <si>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</si>
  <si>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</si>
  <si>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</si>
  <si>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</si>
  <si>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</si>
  <si>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</si>
  <si>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</si>
  <si>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</si>
  <si>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</si>
  <si>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</si>
  <si>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</si>
  <si>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</si>
  <si>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</si>
  <si>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</si>
  <si>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</si>
  <si>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</si>
  <si>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</si>
  <si>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</si>
  <si>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</si>
  <si>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</si>
  <si>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</si>
  <si>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</si>
  <si>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</si>
  <si>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</si>
  <si>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</si>
  <si>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</si>
  <si>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</si>
  <si>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</si>
  <si>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</si>
  <si>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</si>
  <si>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</si>
  <si>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</si>
  <si>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</si>
  <si>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</si>
  <si>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</si>
  <si>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</si>
  <si>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</si>
  <si>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</si>
  <si>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</si>
  <si>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</si>
  <si>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</si>
  <si>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</si>
  <si>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</si>
  <si>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</si>
  <si>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</si>
  <si>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</si>
  <si>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</si>
  <si>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</si>
  <si>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</si>
  <si>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</si>
  <si>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</si>
  <si>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</si>
  <si>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</si>
  <si>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</si>
  <si>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</si>
  <si>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</si>
  <si>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</si>
  <si>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</si>
  <si>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</si>
  <si>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</si>
  <si>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</si>
  <si>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</si>
  <si>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</si>
  <si>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</si>
  <si>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</si>
  <si>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</si>
  <si>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</si>
  <si>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</si>
  <si>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</si>
  <si>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</si>
  <si>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</si>
  <si>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</si>
  <si>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</si>
  <si>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</si>
  <si>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</si>
  <si>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</si>
  <si>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</si>
  <si>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</si>
  <si>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</si>
  <si>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</si>
  <si>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</si>
  <si>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</si>
  <si>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</si>
  <si>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</si>
  <si>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</si>
  <si>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</si>
  <si>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</si>
  <si>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</si>
  <si>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</si>
  <si>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</si>
  <si>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</si>
  <si>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</si>
  <si>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</si>
  <si>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</si>
  <si>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</si>
  <si>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</si>
  <si>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</si>
  <si>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</si>
  <si>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</si>
  <si>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</si>
  <si>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</si>
  <si>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</si>
  <si>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</si>
  <si>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</si>
  <si>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</si>
  <si>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</si>
  <si>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</si>
  <si>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</si>
  <si>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</si>
  <si>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</si>
  <si>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</si>
  <si>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</si>
  <si>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</si>
  <si>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</si>
  <si>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</si>
  <si>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</si>
  <si>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</si>
  <si>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</si>
  <si>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</si>
  <si>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</si>
  <si>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</si>
  <si>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</si>
  <si>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</si>
  <si>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</si>
  <si>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</si>
  <si>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</si>
  <si>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</si>
  <si>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</si>
  <si>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</si>
  <si>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</si>
  <si>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</si>
  <si>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</si>
  <si>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</si>
  <si>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</si>
  <si>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</si>
  <si>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</si>
  <si>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</si>
  <si>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</si>
  <si>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</si>
  <si>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</si>
  <si>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</si>
  <si>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</si>
  <si>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</si>
  <si>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</si>
  <si>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</si>
  <si>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</si>
  <si>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</si>
  <si>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</si>
  <si>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</si>
  <si>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</si>
  <si>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</si>
  <si>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</si>
  <si>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</si>
  <si>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</si>
  <si>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</si>
  <si>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</si>
  <si>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</si>
  <si>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</si>
  <si>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</si>
  <si>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</si>
  <si>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</si>
  <si>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</si>
  <si>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</si>
  <si>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</si>
  <si>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</si>
  <si>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</si>
  <si>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</si>
  <si>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</si>
  <si>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</si>
  <si>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</si>
  <si>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</si>
  <si>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</si>
  <si>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</si>
  <si>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</si>
  <si>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</si>
  <si>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</si>
  <si>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</si>
  <si>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</si>
  <si>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</si>
  <si>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</si>
  <si>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</si>
  <si>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</si>
  <si>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</si>
  <si>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</si>
  <si>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</si>
  <si>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</si>
  <si>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</si>
  <si>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</si>
  <si>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</si>
  <si>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</si>
  <si>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</si>
  <si>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</si>
  <si>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</si>
  <si>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</si>
  <si>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</si>
  <si>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</si>
  <si>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</si>
  <si>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</si>
  <si>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</si>
  <si>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</si>
  <si>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</si>
  <si>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</si>
  <si>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</si>
  <si>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</si>
  <si>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</si>
  <si>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</si>
  <si>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</si>
  <si>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</si>
  <si>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</si>
  <si>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</si>
  <si>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</si>
  <si>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</si>
  <si>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</si>
  <si>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</si>
  <si>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</si>
  <si>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</si>
  <si>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</si>
  <si>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</si>
  <si>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</si>
  <si>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</si>
  <si>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</si>
  <si>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</si>
  <si>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</si>
  <si>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</si>
  <si>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</si>
  <si>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</si>
  <si>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</si>
  <si>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</si>
  <si>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</si>
  <si>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</si>
  <si>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</si>
  <si>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</si>
  <si>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</si>
  <si>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</si>
  <si>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</si>
  <si>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</si>
  <si>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</si>
  <si>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</si>
  <si>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</si>
  <si>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</si>
  <si>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</si>
  <si>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</si>
  <si>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</si>
  <si>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</si>
  <si>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</si>
  <si>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</si>
  <si>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</si>
  <si>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</si>
  <si>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</si>
  <si>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</si>
  <si>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</si>
  <si>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</si>
  <si>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</si>
  <si>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</si>
  <si>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</si>
  <si>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</si>
  <si>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</si>
  <si>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</si>
  <si>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</si>
  <si>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</si>
  <si>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</si>
  <si>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</si>
  <si>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</si>
  <si>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</si>
  <si>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</si>
  <si>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</si>
  <si>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</si>
  <si>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</si>
  <si>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</si>
  <si>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</si>
  <si>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</si>
  <si>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</si>
  <si>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</si>
  <si>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</si>
  <si>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</si>
  <si>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</si>
  <si>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</si>
  <si>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</si>
  <si>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</si>
  <si>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</si>
  <si>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</si>
  <si>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</si>
  <si>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</si>
  <si>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</si>
  <si>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</si>
  <si>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</si>
  <si>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</si>
  <si>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</si>
  <si>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</si>
  <si>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</si>
  <si>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</si>
  <si>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</si>
  <si>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</si>
  <si>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</si>
  <si>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</si>
  <si>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</si>
  <si>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</si>
  <si>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</si>
  <si>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</si>
  <si>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</si>
  <si>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</si>
  <si>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</si>
  <si>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</si>
  <si>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</si>
  <si>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</si>
  <si>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</si>
  <si>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</si>
  <si>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</si>
  <si>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</si>
  <si>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</si>
  <si>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</si>
  <si>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</si>
  <si>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</si>
  <si>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</si>
  <si>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</si>
  <si>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</si>
  <si>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</si>
  <si>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</si>
  <si>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</si>
  <si>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</si>
  <si>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</si>
  <si>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</si>
  <si>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</si>
  <si>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</si>
  <si>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</si>
  <si>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</si>
  <si>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</si>
  <si>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</si>
  <si>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</si>
  <si>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</si>
  <si>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</si>
  <si>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</si>
  <si>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</si>
  <si>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</si>
  <si>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</si>
  <si>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</si>
  <si>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</si>
  <si>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</si>
  <si>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</si>
  <si>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</si>
  <si>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</si>
  <si>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</si>
  <si>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</si>
  <si>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</si>
  <si>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</si>
  <si>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</si>
  <si>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</si>
  <si>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</si>
  <si>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</si>
  <si>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</si>
  <si>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</si>
  <si>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</si>
  <si>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</si>
  <si>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</si>
  <si>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</si>
  <si>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</si>
  <si>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</si>
  <si>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</si>
  <si>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</si>
  <si>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</si>
  <si>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</si>
  <si>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</si>
  <si>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</si>
  <si>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</si>
  <si>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</si>
  <si>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</si>
  <si>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</si>
  <si>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</si>
  <si>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</si>
  <si>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</si>
  <si>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</si>
  <si>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</si>
  <si>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</si>
  <si>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</si>
  <si>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</si>
  <si>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</si>
  <si>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</si>
  <si>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</si>
  <si>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</si>
  <si>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</si>
  <si>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</si>
  <si>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</si>
  <si>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</si>
  <si>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</si>
  <si>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</si>
  <si>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</si>
  <si>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</si>
  <si>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</si>
  <si>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</si>
  <si>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</si>
  <si>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</si>
  <si>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</si>
  <si>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</si>
  <si>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</si>
  <si>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</si>
  <si>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</si>
  <si>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</si>
  <si>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</si>
  <si>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</si>
  <si>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</si>
  <si>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</si>
  <si>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</si>
  <si>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</si>
  <si>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</si>
  <si>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</si>
  <si>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</si>
  <si>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</si>
  <si>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</si>
  <si>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</si>
  <si>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</si>
  <si>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</si>
  <si>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</si>
  <si>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</si>
  <si>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</si>
  <si>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</si>
  <si>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</si>
  <si>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</si>
  <si>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</si>
  <si>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</si>
  <si>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</si>
  <si>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</si>
  <si>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</si>
  <si>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</si>
  <si>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</si>
  <si>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</si>
  <si>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</si>
  <si>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</si>
  <si>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</si>
  <si>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</si>
  <si>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</si>
  <si>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</si>
  <si>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</si>
  <si>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</si>
  <si>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</si>
  <si>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</si>
  <si>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</si>
  <si>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</si>
  <si>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</si>
  <si>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</si>
  <si>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</si>
  <si>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</si>
  <si>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</si>
  <si>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</si>
  <si>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</si>
  <si>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</si>
  <si>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</si>
  <si>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</si>
  <si>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</si>
  <si>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</si>
  <si>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</si>
  <si>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</si>
  <si>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</si>
  <si>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</si>
  <si>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</si>
  <si>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</si>
  <si>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</si>
  <si>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</si>
  <si>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</si>
  <si>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</si>
  <si>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</si>
  <si>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</si>
  <si>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</si>
  <si>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</si>
  <si>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</si>
  <si>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</si>
  <si>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</si>
  <si>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</si>
  <si>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</si>
  <si>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</si>
  <si>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</si>
  <si>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</si>
  <si>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</si>
  <si>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</si>
  <si>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</si>
  <si>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</si>
  <si>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</si>
  <si>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</si>
  <si>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</si>
  <si>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</si>
  <si>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</si>
  <si>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</si>
  <si>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</si>
  <si>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</si>
  <si>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</si>
  <si>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</si>
  <si>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</si>
  <si>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</si>
  <si>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</si>
  <si>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</si>
  <si>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</si>
  <si>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</si>
  <si>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</si>
  <si>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</si>
  <si>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</si>
  <si>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</si>
  <si>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</si>
  <si>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</si>
  <si>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</si>
  <si>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</si>
  <si>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</si>
  <si>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</si>
  <si>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</si>
  <si>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</si>
  <si>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</si>
  <si>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</si>
  <si>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</si>
  <si>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</si>
  <si>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</si>
  <si>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</si>
  <si>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</si>
  <si>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</si>
  <si>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</si>
  <si>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</si>
  <si>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</si>
  <si>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</si>
  <si>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</si>
  <si>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</si>
  <si>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</si>
  <si>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</si>
  <si>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</si>
  <si>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</si>
  <si>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</si>
  <si>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</si>
  <si>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</si>
  <si>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</si>
  <si>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</si>
  <si>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</si>
  <si>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</si>
  <si>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</si>
  <si>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</si>
  <si>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</si>
  <si>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</si>
  <si>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</si>
  <si>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</si>
  <si>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</si>
  <si>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</si>
  <si>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</si>
  <si>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</si>
  <si>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</si>
  <si>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</si>
  <si>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</si>
  <si>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</si>
  <si>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</si>
  <si>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</si>
  <si>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</si>
  <si>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</si>
  <si>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</si>
  <si>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</si>
  <si>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</si>
  <si>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</si>
  <si>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</si>
  <si>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</si>
  <si>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</si>
  <si>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</si>
  <si>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</si>
  <si>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</si>
  <si>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</si>
  <si>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</si>
  <si>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</si>
  <si>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</si>
  <si>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</si>
  <si>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</si>
  <si>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</si>
  <si>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</si>
  <si>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</si>
  <si>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</si>
  <si>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</si>
  <si>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</si>
  <si>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</si>
  <si>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</si>
  <si>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</si>
  <si>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</si>
  <si>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</si>
  <si>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</si>
  <si>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</si>
  <si>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</si>
  <si>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</si>
  <si>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</si>
  <si>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</si>
  <si>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</si>
  <si>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</si>
  <si>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</si>
  <si>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</si>
  <si>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</si>
  <si>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</si>
  <si>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</si>
  <si>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</si>
  <si>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</si>
  <si>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</si>
  <si>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</si>
  <si>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</si>
  <si>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</si>
  <si>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</si>
  <si>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</si>
  <si>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</si>
  <si>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</si>
  <si>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</si>
  <si>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</si>
  <si>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</si>
  <si>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</si>
  <si>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</si>
  <si>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</si>
  <si>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</si>
  <si>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</si>
  <si>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</si>
  <si>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</si>
  <si>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</si>
  <si>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</si>
  <si>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</si>
  <si>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</si>
  <si>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</si>
  <si>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</si>
  <si>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</si>
  <si>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</si>
  <si>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</si>
  <si>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</si>
  <si>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</si>
  <si>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</si>
  <si>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</si>
  <si>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</si>
  <si>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</si>
  <si>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</si>
  <si>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</si>
  <si>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</si>
  <si>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</si>
  <si>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</si>
  <si>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</si>
  <si>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</si>
  <si>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</si>
  <si>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</si>
  <si>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</si>
  <si>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</si>
  <si>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</si>
  <si>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</si>
  <si>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</si>
  <si>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</si>
  <si>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</si>
  <si>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</si>
  <si>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</si>
  <si>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</si>
  <si>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</si>
  <si>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</si>
  <si>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</si>
  <si>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</si>
  <si>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</si>
  <si>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</si>
  <si>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</si>
  <si>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</si>
  <si>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</si>
  <si>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</si>
  <si>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</si>
  <si>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</si>
  <si>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</si>
  <si>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</si>
  <si>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</si>
  <si>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</si>
  <si>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</si>
  <si>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</si>
  <si>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</si>
  <si>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</si>
  <si>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</si>
  <si>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</si>
  <si>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</si>
  <si>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</si>
  <si>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</si>
  <si>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</si>
  <si>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</si>
  <si>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</si>
  <si>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</si>
  <si>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</si>
  <si>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</si>
  <si>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</si>
  <si>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</si>
  <si>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</si>
  <si>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</si>
  <si>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</si>
  <si>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</si>
  <si>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</si>
  <si>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</si>
  <si>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</si>
  <si>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</si>
  <si>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</si>
  <si>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</si>
  <si>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</si>
  <si>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</si>
  <si>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</si>
  <si>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</si>
  <si>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</si>
  <si>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</si>
  <si>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</si>
  <si>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</si>
  <si>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</si>
  <si>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</si>
  <si>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</si>
  <si>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</si>
  <si>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</si>
  <si>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</si>
  <si>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</si>
  <si>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</si>
  <si>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</si>
  <si>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</si>
  <si>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</si>
  <si>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</si>
  <si>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</si>
  <si>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</si>
  <si>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</si>
  <si>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</si>
  <si>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</si>
  <si>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</si>
  <si>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</si>
  <si>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</si>
  <si>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</si>
  <si>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</si>
  <si>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</si>
  <si>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</si>
  <si>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</si>
  <si>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</si>
  <si>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</si>
  <si>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</si>
  <si>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</si>
  <si>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</si>
  <si>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</si>
  <si>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</si>
  <si>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</si>
  <si>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</si>
  <si>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</si>
  <si>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</si>
  <si>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</si>
  <si>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</si>
  <si>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</si>
  <si>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</si>
  <si>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</si>
  <si>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</si>
  <si>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</si>
  <si>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</si>
  <si>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</si>
  <si>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</si>
  <si>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</si>
  <si>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</si>
  <si>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</si>
  <si>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</si>
  <si>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</si>
  <si>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</si>
  <si>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</si>
  <si>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</si>
  <si>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</si>
  <si>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</si>
  <si>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</si>
  <si>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</si>
  <si>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</si>
  <si>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</si>
  <si>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</si>
  <si>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</si>
  <si>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</si>
  <si>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</si>
  <si>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</si>
  <si>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</si>
  <si>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</si>
  <si>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</si>
  <si>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</si>
  <si>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</si>
  <si>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</si>
  <si>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</si>
  <si>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</si>
  <si>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</si>
  <si>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</si>
  <si>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</si>
  <si>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</si>
  <si>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</si>
  <si>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</si>
  <si>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</si>
  <si>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</si>
  <si>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</si>
  <si>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</si>
  <si>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</si>
  <si>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</si>
  <si>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</si>
  <si>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</si>
  <si>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</si>
  <si>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</si>
  <si>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</si>
  <si>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</si>
  <si>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</si>
  <si>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</si>
  <si>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</si>
  <si>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</si>
  <si>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</si>
  <si>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</si>
  <si>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</si>
  <si>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</si>
  <si>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</si>
  <si>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</si>
  <si>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</si>
  <si>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</si>
  <si>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</si>
  <si>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</si>
  <si>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</si>
  <si>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</si>
  <si>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</si>
  <si>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</si>
  <si>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</si>
  <si>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</si>
  <si>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</si>
  <si>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</si>
  <si>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</si>
  <si>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</si>
  <si>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</si>
  <si>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</si>
  <si>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</si>
  <si>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</si>
  <si>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</si>
  <si>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</si>
  <si>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</si>
  <si>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</si>
  <si>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</si>
  <si>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</si>
  <si>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</si>
  <si>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</si>
  <si>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</si>
  <si>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</si>
  <si>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</si>
  <si>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</si>
  <si>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</si>
  <si>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</si>
  <si>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</si>
  <si>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</si>
  <si>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</si>
  <si>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</si>
  <si>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</si>
  <si>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</si>
  <si>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</si>
  <si>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</si>
  <si>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</si>
  <si>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</si>
  <si>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</si>
  <si>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</si>
  <si>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</si>
  <si>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</si>
  <si>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</si>
  <si>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</si>
  <si>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</si>
  <si>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</si>
  <si>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</si>
  <si>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</si>
  <si>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</si>
  <si>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</si>
  <si>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</si>
  <si>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</si>
  <si>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</si>
  <si>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</si>
  <si>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</si>
  <si>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</si>
  <si>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</si>
  <si>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</si>
  <si>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</si>
  <si>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</si>
  <si>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</si>
  <si>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</si>
  <si>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</si>
  <si>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</si>
  <si>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</si>
  <si>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</si>
  <si>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</si>
  <si>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</si>
  <si>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</si>
  <si>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</si>
  <si>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</si>
  <si>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</si>
  <si>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</si>
  <si>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</si>
  <si>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</si>
  <si>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</si>
  <si>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</si>
  <si>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</si>
  <si>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</si>
  <si>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</si>
  <si>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</si>
  <si>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</si>
  <si>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</si>
  <si>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</si>
  <si>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</si>
  <si>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</si>
  <si>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</si>
  <si>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</si>
  <si>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</si>
  <si>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</si>
  <si>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</si>
  <si>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</si>
  <si>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</si>
  <si>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</si>
  <si>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</si>
  <si>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</si>
  <si>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</si>
  <si>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</si>
  <si>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</si>
  <si>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</si>
  <si>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</si>
  <si>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</si>
  <si>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</si>
  <si>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</si>
  <si>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</si>
  <si>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</si>
  <si>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</si>
  <si>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</si>
  <si>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</si>
  <si>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</si>
  <si>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</si>
  <si>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</si>
  <si>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</si>
  <si>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</si>
  <si>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</si>
  <si>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</si>
  <si>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</si>
  <si>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</si>
  <si>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</si>
  <si>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</si>
  <si>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</si>
  <si>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</si>
  <si>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</si>
  <si>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</si>
  <si>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</si>
  <si>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</si>
  <si>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</si>
  <si>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</si>
  <si>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</si>
  <si>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</si>
  <si>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</si>
  <si>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</si>
  <si>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</si>
  <si>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</si>
  <si>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</si>
  <si>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</si>
  <si>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</si>
  <si>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</si>
  <si>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</si>
  <si>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</si>
  <si>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</si>
  <si>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</si>
  <si>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</si>
  <si>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</si>
  <si>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</si>
  <si>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</si>
  <si>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</si>
  <si>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</si>
  <si>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</si>
  <si>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</si>
  <si>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</si>
  <si>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</si>
  <si>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</si>
  <si>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</si>
  <si>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</si>
  <si>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</si>
  <si>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</si>
  <si>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</si>
  <si>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</si>
  <si>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</si>
  <si>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</si>
  <si>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</si>
  <si>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</si>
  <si>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</si>
  <si>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</si>
  <si>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</si>
  <si>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</si>
  <si>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</si>
  <si>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</si>
  <si>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</si>
  <si>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</si>
  <si>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</si>
  <si>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</si>
  <si>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</si>
  <si>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</si>
  <si>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</si>
  <si>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</si>
  <si>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</si>
  <si>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</si>
  <si>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</si>
  <si>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</si>
  <si>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</si>
  <si>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</si>
  <si>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</si>
  <si>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</si>
  <si>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</si>
  <si>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</si>
  <si>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</si>
  <si>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</si>
  <si>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</si>
  <si>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</si>
  <si>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</si>
  <si>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</si>
  <si>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</si>
  <si>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</si>
  <si>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</si>
  <si>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</si>
  <si>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</si>
  <si>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</si>
  <si>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</si>
  <si>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</si>
  <si>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</si>
  <si>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</si>
  <si>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</si>
  <si>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</si>
  <si>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</si>
  <si>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</si>
  <si>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</si>
  <si>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</si>
  <si>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</si>
  <si>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</si>
  <si>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</si>
  <si>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</si>
  <si>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</si>
  <si>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</si>
  <si>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</si>
  <si>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</si>
  <si>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</si>
  <si>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</si>
  <si>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</si>
  <si>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</si>
  <si>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</si>
  <si>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</si>
  <si>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</si>
  <si>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</si>
  <si>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</si>
  <si>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</si>
  <si>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</si>
  <si>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</si>
  <si>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</si>
  <si>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</si>
  <si>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</si>
  <si>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</si>
  <si>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</si>
  <si>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</si>
  <si>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</si>
  <si>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</si>
  <si>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</si>
  <si>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</si>
  <si>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</si>
  <si>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</si>
  <si>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</si>
  <si>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</si>
  <si>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</si>
  <si>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</si>
  <si>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</si>
  <si>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</si>
  <si>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</si>
  <si>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</si>
  <si>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</si>
  <si>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</si>
  <si>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</si>
  <si>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</si>
  <si>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</si>
  <si>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</si>
  <si>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</si>
  <si>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</si>
  <si>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</si>
  <si>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</si>
  <si>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</si>
  <si>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</si>
  <si>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</si>
  <si>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</si>
  <si>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</si>
  <si>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</si>
  <si>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</si>
  <si>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</si>
  <si>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</si>
  <si>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</si>
  <si>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</si>
  <si>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</si>
  <si>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</si>
  <si>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</si>
  <si>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</si>
  <si>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</si>
  <si>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</si>
  <si>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</si>
  <si>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</si>
  <si>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</si>
  <si>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</si>
  <si>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</si>
  <si>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</si>
  <si>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</si>
  <si>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</si>
  <si>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</si>
  <si>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</si>
  <si>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</si>
  <si>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</si>
  <si>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</si>
  <si>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</si>
  <si>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</si>
  <si>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</si>
  <si>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</si>
  <si>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</si>
  <si>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</si>
  <si>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</si>
  <si>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</si>
  <si>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</si>
  <si>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</si>
  <si>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</si>
  <si>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</si>
  <si>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</si>
  <si>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</si>
  <si>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</si>
  <si>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</si>
  <si>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</si>
  <si>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</si>
  <si>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</si>
  <si>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</si>
  <si>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</si>
  <si>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</si>
  <si>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</si>
  <si>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</si>
  <si>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</si>
  <si>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</si>
  <si>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</si>
  <si>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</si>
  <si>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</si>
  <si>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</si>
  <si>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</si>
  <si>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</si>
  <si>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</si>
  <si>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</si>
  <si>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</si>
  <si>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</si>
  <si>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</si>
  <si>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</si>
  <si>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</si>
  <si>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</si>
  <si>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</si>
  <si>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</si>
  <si>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</si>
  <si>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</si>
  <si>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</si>
  <si>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</si>
  <si>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</si>
  <si>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</si>
  <si>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</si>
  <si>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</si>
  <si>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</si>
  <si>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</si>
  <si>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</si>
  <si>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</si>
  <si>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</si>
  <si>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</si>
  <si>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</si>
  <si>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</si>
  <si>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</si>
  <si>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</si>
  <si>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</si>
  <si>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</si>
  <si>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</si>
  <si>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</si>
  <si>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</si>
  <si>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</si>
  <si>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</si>
  <si>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</si>
  <si>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</si>
  <si>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</si>
  <si>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</si>
  <si>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</si>
  <si>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</si>
  <si>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</si>
  <si>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</si>
  <si>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</si>
  <si>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</si>
  <si>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</si>
  <si>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</si>
  <si>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</si>
  <si>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</si>
  <si>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</si>
  <si>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</si>
  <si>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</si>
  <si>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</si>
  <si>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</si>
  <si>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</si>
  <si>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</si>
  <si>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</si>
  <si>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</si>
  <si>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</si>
  <si>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</si>
  <si>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</si>
  <si>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</si>
  <si>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</si>
  <si>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</si>
  <si>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</si>
  <si>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</si>
  <si>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</si>
  <si>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</si>
  <si>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</si>
  <si>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</si>
  <si>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</si>
  <si>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</si>
  <si>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</si>
  <si>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</si>
  <si>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</si>
  <si>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</si>
  <si>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</si>
  <si>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</si>
  <si>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</si>
  <si>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</si>
  <si>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</si>
  <si>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</si>
  <si>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</si>
  <si>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</si>
  <si>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</si>
  <si>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</si>
  <si>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</si>
  <si>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</si>
  <si>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</si>
  <si>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</si>
  <si>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</si>
  <si>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</si>
  <si>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</si>
  <si>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</si>
  <si>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</si>
  <si>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</si>
  <si>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</si>
  <si>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</si>
  <si>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</si>
  <si>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</si>
  <si>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</si>
  <si>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</si>
  <si>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</si>
  <si>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</si>
  <si>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</si>
  <si>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</si>
  <si>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</si>
  <si>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</si>
  <si>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</si>
  <si>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</si>
  <si>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</si>
  <si>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</si>
  <si>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</si>
  <si>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</si>
  <si>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</si>
  <si>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</si>
  <si>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</si>
  <si>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</si>
  <si>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</si>
  <si>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</si>
  <si>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</si>
  <si>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</si>
  <si>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</si>
  <si>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</si>
  <si>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</si>
  <si>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</si>
  <si>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</si>
  <si>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</si>
  <si>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</si>
  <si>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</si>
  <si>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</si>
  <si>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</si>
  <si>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</si>
  <si>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</si>
  <si>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</si>
  <si>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</si>
  <si>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</si>
  <si>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</si>
  <si>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</si>
  <si>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</si>
  <si>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</si>
  <si>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</si>
  <si>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</si>
  <si>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</si>
  <si>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</si>
  <si>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</si>
  <si>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</si>
  <si>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</si>
  <si>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</si>
  <si>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</si>
  <si>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</si>
  <si>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</si>
  <si>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</si>
  <si>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</si>
  <si>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</si>
  <si>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</si>
  <si>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</si>
  <si>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</si>
  <si>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</si>
  <si>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</si>
  <si>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</si>
  <si>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</si>
  <si>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</si>
  <si>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</si>
  <si>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</si>
  <si>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</si>
  <si>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</si>
  <si>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</si>
  <si>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</si>
  <si>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</si>
  <si>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</si>
  <si>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</si>
  <si>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</si>
  <si>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</si>
  <si>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</si>
  <si>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</si>
  <si>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</si>
  <si>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</si>
  <si>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</si>
  <si>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</si>
  <si>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</si>
  <si>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</si>
  <si>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</si>
  <si>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</si>
  <si>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</si>
  <si>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</si>
  <si>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</si>
  <si>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</si>
  <si>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</si>
  <si>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</si>
  <si>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</si>
  <si>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</si>
  <si>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</si>
  <si>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</si>
  <si>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</si>
  <si>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</si>
  <si>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</si>
  <si>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</si>
  <si>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</si>
  <si>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</si>
  <si>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</si>
  <si>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</si>
  <si>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</si>
  <si>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</si>
  <si>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</si>
  <si>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</si>
  <si>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</si>
  <si>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</si>
  <si>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</si>
  <si>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</si>
  <si>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</si>
  <si>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</si>
  <si>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</si>
  <si>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</si>
  <si>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</si>
  <si>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</si>
  <si>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</si>
  <si>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</si>
  <si>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</si>
  <si>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</si>
  <si>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</si>
  <si>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</si>
  <si>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</si>
  <si>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</si>
  <si>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</si>
  <si>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</si>
  <si>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</si>
  <si>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</si>
  <si>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</si>
  <si>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</si>
  <si>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</si>
  <si>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</si>
  <si>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</si>
  <si>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</si>
  <si>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</si>
  <si>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</si>
  <si>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</si>
  <si>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</si>
  <si>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</si>
  <si>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</si>
  <si>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</si>
  <si>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</si>
  <si>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</si>
  <si>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</si>
  <si>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</si>
  <si>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</si>
  <si>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</si>
  <si>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</si>
  <si>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</si>
  <si>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</si>
  <si>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</si>
  <si>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</si>
  <si>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</si>
  <si>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</si>
  <si>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</si>
  <si>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</si>
  <si>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</si>
  <si>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</si>
  <si>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</si>
  <si>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</si>
  <si>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</si>
  <si>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</si>
  <si>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</si>
  <si>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</si>
  <si>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</si>
  <si>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</si>
  <si>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</si>
  <si>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</si>
  <si>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</si>
  <si>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</si>
  <si>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</si>
  <si>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</si>
  <si>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</si>
  <si>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</si>
  <si>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</si>
  <si>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</si>
  <si>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</si>
  <si>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</si>
  <si>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</si>
  <si>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</si>
  <si>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</si>
  <si>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</si>
  <si>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</si>
  <si>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</si>
  <si>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</si>
  <si>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</si>
  <si>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</si>
  <si>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</si>
  <si>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</si>
  <si>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</si>
  <si>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</si>
  <si>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</si>
  <si>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</si>
  <si>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</si>
  <si>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</si>
  <si>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</si>
  <si>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</si>
  <si>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</si>
  <si>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</si>
  <si>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</si>
  <si>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</si>
  <si>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</si>
  <si>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</si>
  <si>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</si>
  <si>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</si>
  <si>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</si>
  <si>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</si>
  <si>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</si>
  <si>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</si>
  <si>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</si>
  <si>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</si>
  <si>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</si>
  <si>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</si>
  <si>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</si>
  <si>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</si>
  <si>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</si>
  <si>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</si>
  <si>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</si>
  <si>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</si>
  <si>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</si>
  <si>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</si>
  <si>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</si>
  <si>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</si>
  <si>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</si>
  <si>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</si>
  <si>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</si>
  <si>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</si>
  <si>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</si>
  <si>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</si>
  <si>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</si>
  <si>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</si>
  <si>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</si>
  <si>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</si>
  <si>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</si>
  <si>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</si>
  <si>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</si>
  <si>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</si>
  <si>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</si>
  <si>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</si>
  <si>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</si>
  <si>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</si>
  <si>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</si>
  <si>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</si>
  <si>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</si>
  <si>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</si>
  <si>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</si>
  <si>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</si>
  <si>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</si>
  <si>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</si>
  <si>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</si>
  <si>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</si>
  <si>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</si>
  <si>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</si>
  <si>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</si>
  <si>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</si>
  <si>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</si>
  <si>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</si>
  <si>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</si>
  <si>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</si>
  <si>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</si>
  <si>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</si>
  <si>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</si>
  <si>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</si>
  <si>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</si>
  <si>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</si>
  <si>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</si>
  <si>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</si>
  <si>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</si>
  <si>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</si>
  <si>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</si>
  <si>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</si>
  <si>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</si>
  <si>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</si>
  <si>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</si>
  <si>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</si>
  <si>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</si>
  <si>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</si>
  <si>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</si>
  <si>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</si>
  <si>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</si>
  <si>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</si>
  <si>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</si>
  <si>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</si>
  <si>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</si>
  <si>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</si>
  <si>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</si>
  <si>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</si>
  <si>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</si>
  <si>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</si>
  <si>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</si>
  <si>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</si>
  <si>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</si>
  <si>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</si>
  <si>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</si>
  <si>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</si>
  <si>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</si>
  <si>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</si>
  <si>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</si>
  <si>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</si>
  <si>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</si>
  <si>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</si>
  <si>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</si>
  <si>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</si>
  <si>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</si>
  <si>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</si>
  <si>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</si>
  <si>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</si>
  <si>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</si>
  <si>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</si>
  <si>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</si>
  <si>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</si>
  <si>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</si>
  <si>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</si>
  <si>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</si>
  <si>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</si>
  <si>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</si>
  <si>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</si>
  <si>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</si>
  <si>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</si>
  <si>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</si>
  <si>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</si>
  <si>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</si>
  <si>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</si>
  <si>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</si>
  <si>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</si>
  <si>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</si>
  <si>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</si>
  <si>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</si>
  <si>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</si>
  <si>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</si>
  <si>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</si>
  <si>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</si>
  <si>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</si>
  <si>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</si>
  <si>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</si>
  <si>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</si>
  <si>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</si>
  <si>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</si>
  <si>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</si>
  <si>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</si>
  <si>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</si>
  <si>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</si>
  <si>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</si>
  <si>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</si>
  <si>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</si>
  <si>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</si>
  <si>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</si>
  <si>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</si>
  <si>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</si>
  <si>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</si>
  <si>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</si>
  <si>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</si>
  <si>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</si>
  <si>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</si>
  <si>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</si>
  <si>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</si>
  <si>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</si>
  <si>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</si>
  <si>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</si>
  <si>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</si>
  <si>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</si>
  <si>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</si>
  <si>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</si>
  <si>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</si>
  <si>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</si>
  <si>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</si>
  <si>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</si>
  <si>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</si>
  <si>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</si>
  <si>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</si>
  <si>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</si>
  <si>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</si>
  <si>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</si>
  <si>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</si>
  <si>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</si>
  <si>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</si>
  <si>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</si>
  <si>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</si>
  <si>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</si>
  <si>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</si>
  <si>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</si>
  <si>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</si>
  <si>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</si>
  <si>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</si>
  <si>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</si>
  <si>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</si>
  <si>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</si>
  <si>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</si>
  <si>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</si>
  <si>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</si>
  <si>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</si>
  <si>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</si>
  <si>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</si>
  <si>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</si>
  <si>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</si>
  <si>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</si>
  <si>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</si>
  <si>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</si>
  <si>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</si>
  <si>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</si>
  <si>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</si>
  <si>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</si>
  <si>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</si>
  <si>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</si>
  <si>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</si>
  <si>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</si>
  <si>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</si>
  <si>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</si>
  <si>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</si>
  <si>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</si>
  <si>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</si>
  <si>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</si>
  <si>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</si>
  <si>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</si>
  <si>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</si>
  <si>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</si>
  <si>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</si>
  <si>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</si>
  <si>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</si>
  <si>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</si>
  <si>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</si>
  <si>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</si>
  <si>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</si>
  <si>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</si>
  <si>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</si>
  <si>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</si>
  <si>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</si>
  <si>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</si>
  <si>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</si>
  <si>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</si>
  <si>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</si>
  <si>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</si>
  <si>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</si>
  <si>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</si>
  <si>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</si>
  <si>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</si>
  <si>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</si>
  <si>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</si>
  <si>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</si>
  <si>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</si>
  <si>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</si>
  <si>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</si>
  <si>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</si>
  <si>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</si>
  <si>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</si>
  <si>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</si>
  <si>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</si>
  <si>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</si>
  <si>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</si>
  <si>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</si>
  <si>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</si>
  <si>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</si>
  <si>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</si>
  <si>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</si>
  <si>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</si>
  <si>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</si>
  <si>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</si>
  <si>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</si>
  <si>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</si>
  <si>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</si>
  <si>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</si>
  <si>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</si>
  <si>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</si>
  <si>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</si>
  <si>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</si>
  <si>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</si>
  <si>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</si>
  <si>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</si>
  <si>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</si>
  <si>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</si>
  <si>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</si>
  <si>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</si>
  <si>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</si>
  <si>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</si>
  <si>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</si>
  <si>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</si>
  <si>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</si>
  <si>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</si>
  <si>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</si>
  <si>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</si>
  <si>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</si>
  <si>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</si>
  <si>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</si>
  <si>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</si>
  <si>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</si>
  <si>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</si>
  <si>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</si>
  <si>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</si>
  <si>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</si>
  <si>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</si>
  <si>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</si>
  <si>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</si>
  <si>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</si>
  <si>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</si>
  <si>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</si>
  <si>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</si>
  <si>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</si>
  <si>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</si>
  <si>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</si>
  <si>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</si>
  <si>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</si>
  <si>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</si>
  <si>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</si>
  <si>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</si>
  <si>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</si>
  <si>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</si>
  <si>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</si>
  <si>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</si>
  <si>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</si>
  <si>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</si>
  <si>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</si>
  <si>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</si>
  <si>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</si>
  <si>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</si>
  <si>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</si>
  <si>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</si>
  <si>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</si>
  <si>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</si>
  <si>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</si>
  <si>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</si>
  <si>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</si>
  <si>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</si>
  <si>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</si>
  <si>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</si>
  <si>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</si>
  <si>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</si>
  <si>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</si>
  <si>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</si>
  <si>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</si>
  <si>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</si>
  <si>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</si>
  <si>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</si>
  <si>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</si>
  <si>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</si>
  <si>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</si>
  <si>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</si>
  <si>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</si>
  <si>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</si>
  <si>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</si>
  <si>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</si>
  <si>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</si>
  <si>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</si>
  <si>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</si>
  <si>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</si>
  <si>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</si>
  <si>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</si>
  <si>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</si>
  <si>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</si>
  <si>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</si>
  <si>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</si>
  <si>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</si>
  <si>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</si>
  <si>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</si>
  <si>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</si>
  <si>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</si>
  <si>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</si>
  <si>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</si>
  <si>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</si>
  <si>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</si>
  <si>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</si>
  <si>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</si>
  <si>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</si>
  <si>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</si>
  <si>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</si>
  <si>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</si>
  <si>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</si>
  <si>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</si>
  <si>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</si>
  <si>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</si>
  <si>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</si>
  <si>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</si>
  <si>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</si>
  <si>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</si>
  <si>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</si>
  <si>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</si>
  <si>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</si>
  <si>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</si>
  <si>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</si>
  <si>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</si>
  <si>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</si>
  <si>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</si>
  <si>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</si>
  <si>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</si>
  <si>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</si>
  <si>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</si>
  <si>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</si>
  <si>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</si>
  <si>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</si>
  <si>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</si>
  <si>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</si>
  <si>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</si>
  <si>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</si>
  <si>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</si>
  <si>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</si>
  <si>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</si>
  <si>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</si>
  <si>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</si>
  <si>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</si>
  <si>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</si>
  <si>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</si>
  <si>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</si>
  <si>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</si>
  <si>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</si>
  <si>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</si>
  <si>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</si>
  <si>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</si>
  <si>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</si>
  <si>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</si>
  <si>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</si>
  <si>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</si>
  <si>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</si>
  <si>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</si>
  <si>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</si>
  <si>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</si>
  <si>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</si>
  <si>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</si>
  <si>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</si>
  <si>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</si>
  <si>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</si>
  <si>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</si>
  <si>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</si>
  <si>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</si>
  <si>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</si>
  <si>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</si>
  <si>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</si>
  <si>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</si>
  <si>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</si>
  <si>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</si>
  <si>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</si>
  <si>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</si>
  <si>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</si>
  <si>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</si>
  <si>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</si>
  <si>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</si>
  <si>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</si>
  <si>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</si>
  <si>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</si>
  <si>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</si>
  <si>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</si>
  <si>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</si>
  <si>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</si>
  <si>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</si>
  <si>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</si>
  <si>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</si>
  <si>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</si>
  <si>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</si>
  <si>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</si>
  <si>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</si>
  <si>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</si>
  <si>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</si>
  <si>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</si>
  <si>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</si>
  <si>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</si>
  <si>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</si>
  <si>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</si>
  <si>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</si>
  <si>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</si>
  <si>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</si>
  <si>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</si>
  <si>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</si>
  <si>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</si>
  <si>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</si>
  <si>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</si>
  <si>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</si>
  <si>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</si>
  <si>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</si>
  <si>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</si>
  <si>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</si>
  <si>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</si>
  <si>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</si>
  <si>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</si>
  <si>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</si>
  <si>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</si>
  <si>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</si>
  <si>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</si>
  <si>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</si>
  <si>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</si>
  <si>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</si>
  <si>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</si>
  <si>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</si>
  <si>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</si>
  <si>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</si>
  <si>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</si>
  <si>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</si>
  <si>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</si>
  <si>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</si>
  <si>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</si>
  <si>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</si>
  <si>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</si>
  <si>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</si>
  <si>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</si>
  <si>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</si>
  <si>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</si>
  <si>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</si>
  <si>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</si>
  <si>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</si>
  <si>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</si>
  <si>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</si>
  <si>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</si>
  <si>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</si>
  <si>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</si>
  <si>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</si>
  <si>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</si>
  <si>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</si>
  <si>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</si>
  <si>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</si>
  <si>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</si>
  <si>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</si>
  <si>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</si>
  <si>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</si>
  <si>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</si>
  <si>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</si>
  <si>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</si>
  <si>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</si>
  <si>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</si>
  <si>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</si>
  <si>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</si>
  <si>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</si>
  <si>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</si>
  <si>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</si>
  <si>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</si>
  <si>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</si>
  <si>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</si>
  <si>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</si>
  <si>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</si>
  <si>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</si>
  <si>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</si>
  <si>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</si>
  <si>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</si>
  <si>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</si>
  <si>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</si>
  <si>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</si>
  <si>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</si>
  <si>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</si>
  <si>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</si>
  <si>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</si>
  <si>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</si>
  <si>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</si>
  <si>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</si>
  <si>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</si>
  <si>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</si>
  <si>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</si>
  <si>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</si>
  <si>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</si>
  <si>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</si>
  <si>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</si>
  <si>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</si>
  <si>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</si>
  <si>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</si>
  <si>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</si>
  <si>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</si>
  <si>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</si>
  <si>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</si>
  <si>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</si>
  <si>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</si>
  <si>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</si>
  <si>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</si>
  <si>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</si>
  <si>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</si>
  <si>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</si>
  <si>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</si>
  <si>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</si>
  <si>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</si>
  <si>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</si>
  <si>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</si>
  <si>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</si>
  <si>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</si>
  <si>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</si>
  <si>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</si>
  <si>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</si>
  <si>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</si>
  <si>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</si>
  <si>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</si>
  <si>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</si>
  <si>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</si>
  <si>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</si>
  <si>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</si>
  <si>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</si>
  <si>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</si>
  <si>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</si>
  <si>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</si>
  <si>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</si>
  <si>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</si>
  <si>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</si>
  <si>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</si>
  <si>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</si>
  <si>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</si>
  <si>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</si>
  <si>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</si>
  <si>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</si>
  <si>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</si>
  <si>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</si>
  <si>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</si>
  <si>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</si>
  <si>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</si>
  <si>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</si>
  <si>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</si>
  <si>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</si>
  <si>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</si>
  <si>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</si>
  <si>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</si>
  <si>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</si>
  <si>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</si>
  <si>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</si>
  <si>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</si>
  <si>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</si>
  <si>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</si>
  <si>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</si>
  <si>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</si>
  <si>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</si>
  <si>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</si>
  <si>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</si>
  <si>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</si>
  <si>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</si>
  <si>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</si>
  <si>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</si>
  <si>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</si>
  <si>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</si>
  <si>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</si>
  <si>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</si>
  <si>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</si>
  <si>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</si>
  <si>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</si>
  <si>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</si>
  <si>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</si>
  <si>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</si>
  <si>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</si>
  <si>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</si>
  <si>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</si>
  <si>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</si>
  <si>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</si>
  <si>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</si>
  <si>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</si>
  <si>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</si>
  <si>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</si>
  <si>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</si>
  <si>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</si>
  <si>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</si>
  <si>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</si>
  <si>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</si>
  <si>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</si>
  <si>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</si>
  <si>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</si>
  <si>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</si>
  <si>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</si>
  <si>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</si>
  <si>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</si>
  <si>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</si>
  <si>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</si>
  <si>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</si>
  <si>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</si>
  <si>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</si>
  <si>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</si>
  <si>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</si>
  <si>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</si>
  <si>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</si>
  <si>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</si>
  <si>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</si>
  <si>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</si>
  <si>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</si>
  <si>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</si>
  <si>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</si>
  <si>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</si>
  <si>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</si>
  <si>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</si>
  <si>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</si>
  <si>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</si>
  <si>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</si>
  <si>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</si>
  <si>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</si>
  <si>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</si>
  <si>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</si>
  <si>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</si>
  <si>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</si>
  <si>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</si>
  <si>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</si>
  <si>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</si>
  <si>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</si>
  <si>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</si>
  <si>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</si>
  <si>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</si>
  <si>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</si>
  <si>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</si>
  <si>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</si>
  <si>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</si>
  <si>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</si>
  <si>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</si>
  <si>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</si>
  <si>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</si>
  <si>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</si>
  <si>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</si>
  <si>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</si>
  <si>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</si>
  <si>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</si>
  <si>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</si>
  <si>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</si>
  <si>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</si>
  <si>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</si>
  <si>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</si>
  <si>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</si>
  <si>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</si>
  <si>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</si>
  <si>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</si>
  <si>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</si>
  <si>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</si>
  <si>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</si>
  <si>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</si>
  <si>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</si>
  <si>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</si>
  <si>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</si>
  <si>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</si>
  <si>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</si>
  <si>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</si>
  <si>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</si>
  <si>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</si>
  <si>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</si>
  <si>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</si>
  <si>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</si>
  <si>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</si>
  <si>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</si>
  <si>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</si>
  <si>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</si>
  <si>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</si>
  <si>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</si>
  <si>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</si>
  <si>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</si>
  <si>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</si>
  <si>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</si>
  <si>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</si>
  <si>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</si>
  <si>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</si>
  <si>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</si>
  <si>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</si>
  <si>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</si>
  <si>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</si>
  <si>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</si>
  <si>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</si>
  <si>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</si>
  <si>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</si>
  <si>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</si>
  <si>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</si>
  <si>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</si>
  <si>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</si>
  <si>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</si>
  <si>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</si>
  <si>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</si>
  <si>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</si>
  <si>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</si>
  <si>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</si>
  <si>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</si>
  <si>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</si>
  <si>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</si>
  <si>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</si>
  <si>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</si>
  <si>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</si>
  <si>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</si>
  <si>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</si>
  <si>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</si>
  <si>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</si>
  <si>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</si>
  <si>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</si>
  <si>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</si>
  <si>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</si>
  <si>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</si>
  <si>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</si>
  <si>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</si>
  <si>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</si>
  <si>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</si>
  <si>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</si>
  <si>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</si>
  <si>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</si>
  <si>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</si>
  <si>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</si>
  <si>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</si>
  <si>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</si>
  <si>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</si>
  <si>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</si>
  <si>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</si>
  <si>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</si>
  <si>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</si>
  <si>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</si>
  <si>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</si>
  <si>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</si>
  <si>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</si>
  <si>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</si>
  <si>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</si>
  <si>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</si>
  <si>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</si>
  <si>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</si>
  <si>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</si>
  <si>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</si>
  <si>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</si>
  <si>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</si>
  <si>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</si>
  <si>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</si>
  <si>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</si>
  <si>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</si>
  <si>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</si>
  <si>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</si>
  <si>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</si>
  <si>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</si>
  <si>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</si>
  <si>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</si>
  <si>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</si>
  <si>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</si>
  <si>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</si>
  <si>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</si>
  <si>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</si>
  <si>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</si>
  <si>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</si>
  <si>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</si>
  <si>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</si>
  <si>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</si>
  <si>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</si>
  <si>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</si>
  <si>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</si>
  <si>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</si>
  <si>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</si>
  <si>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</si>
  <si>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</si>
  <si>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</si>
  <si>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</si>
  <si>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</si>
  <si>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</si>
  <si>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</si>
  <si>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</si>
  <si>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</si>
  <si>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</si>
  <si>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</si>
  <si>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</si>
  <si>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</si>
  <si>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</si>
  <si>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</si>
  <si>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</si>
  <si>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</si>
  <si>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</si>
  <si>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</si>
  <si>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</si>
  <si>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</si>
  <si>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</si>
  <si>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</si>
  <si>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</si>
  <si>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</si>
  <si>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</si>
  <si>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</si>
  <si>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</si>
  <si>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</si>
  <si>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</si>
  <si>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</si>
  <si>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</si>
  <si>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</si>
  <si>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</si>
  <si>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</si>
  <si>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</si>
  <si>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</si>
  <si>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</si>
  <si>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</si>
  <si>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</si>
  <si>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</si>
  <si>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</si>
  <si>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</si>
  <si>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</si>
  <si>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</si>
  <si>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</si>
  <si>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</si>
  <si>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</si>
  <si>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</si>
  <si>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</si>
  <si>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</si>
  <si>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</si>
  <si>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</si>
  <si>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</si>
  <si>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</si>
  <si>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</si>
  <si>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</si>
  <si>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</si>
  <si>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</si>
  <si>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</si>
  <si>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</si>
  <si>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</si>
  <si>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</si>
  <si>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</si>
  <si>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</si>
  <si>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</si>
  <si>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</si>
  <si>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</si>
  <si>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</si>
  <si>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</si>
  <si>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</si>
  <si>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</si>
  <si>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</si>
  <si>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</si>
  <si>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</si>
  <si>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</si>
  <si>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</si>
  <si>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</si>
  <si>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</si>
  <si>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</si>
  <si>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</si>
  <si>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</si>
  <si>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</si>
  <si>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</si>
  <si>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</si>
  <si>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</si>
  <si>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</si>
  <si>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</si>
  <si>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</si>
  <si>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</si>
  <si>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</si>
  <si>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</si>
  <si>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</si>
  <si>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</si>
  <si>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</si>
  <si>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</si>
  <si>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</si>
  <si>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</si>
  <si>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</si>
  <si>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</si>
  <si>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</si>
  <si>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</si>
  <si>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</si>
  <si>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</si>
  <si>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</si>
  <si>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</si>
  <si>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</si>
  <si>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</si>
  <si>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</si>
  <si>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</si>
  <si>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</si>
  <si>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</si>
  <si>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</si>
  <si>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</si>
  <si>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</si>
  <si>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</si>
  <si>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</si>
  <si>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</si>
  <si>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</si>
  <si>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</si>
  <si>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</si>
  <si>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</si>
  <si>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</si>
  <si>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</si>
  <si>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</si>
  <si>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</si>
  <si>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</si>
  <si>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</si>
  <si>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</si>
  <si>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</si>
  <si>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</si>
  <si>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</si>
  <si>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</si>
  <si>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</si>
  <si>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</si>
  <si>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</si>
  <si>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</si>
  <si>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</si>
  <si>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</si>
  <si>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</si>
  <si>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</si>
  <si>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</si>
  <si>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</si>
  <si>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</si>
  <si>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</si>
  <si>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</si>
  <si>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</si>
  <si>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</si>
  <si>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</si>
  <si>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</si>
  <si>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</si>
  <si>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</si>
  <si>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</si>
  <si>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</si>
  <si>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</si>
  <si>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</si>
  <si>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</si>
  <si>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</si>
  <si>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</si>
  <si>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</si>
  <si>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</si>
  <si>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</si>
  <si>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</si>
  <si>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</si>
  <si>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</si>
  <si>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</si>
  <si>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</si>
  <si>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</si>
  <si>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</si>
  <si>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</si>
  <si>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</si>
  <si>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</si>
  <si>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</si>
  <si>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</si>
  <si>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</si>
  <si>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</si>
  <si>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</si>
  <si>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</si>
  <si>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</si>
  <si>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</si>
  <si>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</si>
  <si>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</si>
  <si>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</si>
  <si>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</si>
  <si>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</si>
  <si>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</si>
  <si>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</si>
  <si>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</si>
  <si>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</si>
  <si>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</si>
  <si>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</si>
  <si>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</si>
  <si>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</si>
  <si>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</si>
  <si>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</si>
  <si>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</si>
  <si>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</si>
  <si>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</si>
  <si>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</si>
  <si>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</si>
  <si>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</si>
  <si>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</si>
  <si>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</si>
  <si>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</si>
  <si>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</si>
  <si>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</si>
  <si>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</si>
  <si>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</si>
  <si>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</si>
  <si>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</si>
  <si>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</si>
  <si>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</si>
  <si>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</si>
  <si>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</si>
  <si>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</si>
  <si>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</si>
  <si>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</si>
  <si>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</si>
  <si>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</si>
  <si>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</si>
  <si>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</si>
  <si>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</si>
  <si>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</si>
  <si>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</si>
  <si>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</si>
  <si>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</si>
  <si>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</si>
  <si>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</si>
  <si>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</si>
  <si>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</si>
  <si>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</si>
  <si>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</si>
  <si>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</si>
  <si>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</si>
  <si>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</si>
  <si>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</si>
  <si>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</si>
  <si>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</si>
  <si>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</si>
  <si>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</si>
  <si>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</si>
  <si>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</si>
  <si>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</si>
  <si>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</si>
  <si>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</si>
  <si>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</si>
  <si>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</si>
  <si>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</si>
  <si>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</si>
  <si>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</si>
  <si>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</si>
  <si>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</si>
  <si>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</si>
  <si>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</si>
  <si>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</si>
  <si>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</si>
  <si>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</si>
  <si>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</si>
  <si>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</si>
  <si>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</si>
  <si>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</si>
  <si>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</si>
  <si>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</si>
  <si>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</si>
  <si>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</si>
  <si>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</si>
  <si>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</si>
  <si>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</si>
  <si>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</si>
  <si>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</si>
  <si>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</si>
  <si>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</si>
  <si>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</si>
  <si>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</si>
  <si>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</si>
  <si>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</si>
  <si>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</si>
  <si>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</si>
  <si>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</si>
  <si>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</si>
  <si>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</si>
  <si>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</si>
  <si>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</si>
  <si>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</si>
  <si>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</si>
  <si>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</si>
  <si>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</si>
  <si>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</si>
  <si>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</si>
  <si>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</si>
  <si>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</si>
  <si>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</si>
  <si>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</si>
  <si>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</si>
  <si>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</si>
  <si>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</si>
  <si>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</si>
  <si>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</si>
  <si>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</si>
  <si>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</si>
  <si>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</si>
  <si>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</si>
  <si>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</si>
  <si>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</si>
  <si>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</si>
  <si>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</si>
  <si>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</si>
  <si>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</si>
  <si>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</si>
  <si>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</si>
  <si>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</si>
  <si>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</si>
  <si>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</si>
  <si>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</si>
  <si>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</si>
  <si>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</si>
  <si>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</si>
  <si>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</si>
  <si>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</si>
  <si>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</si>
  <si>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</si>
  <si>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</si>
  <si>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</si>
  <si>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</si>
  <si>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</si>
  <si>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</si>
  <si>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</si>
  <si>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</si>
  <si>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</si>
  <si>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</si>
  <si>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</si>
  <si>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</si>
  <si>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</si>
  <si>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</si>
  <si>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</si>
  <si>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</si>
  <si>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</si>
  <si>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</si>
  <si>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</si>
  <si>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</si>
  <si>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</si>
  <si>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</si>
  <si>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</si>
  <si>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</si>
  <si>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</si>
  <si>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</si>
  <si>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</si>
  <si>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</si>
  <si>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</si>
  <si>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</si>
  <si>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</si>
  <si>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</si>
  <si>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</si>
  <si>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</si>
  <si>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</si>
  <si>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</si>
  <si>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</si>
  <si>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</si>
  <si>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</si>
  <si>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</si>
  <si>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</si>
  <si>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</si>
  <si>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</si>
  <si>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</si>
  <si>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</si>
  <si>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</si>
  <si>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</si>
  <si>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</si>
  <si>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</si>
  <si>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</si>
  <si>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</si>
  <si>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</si>
  <si>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</si>
  <si>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</si>
  <si>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</si>
  <si>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</si>
  <si>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</si>
  <si>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</si>
  <si>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</si>
  <si>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</si>
  <si>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</si>
  <si>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</si>
  <si>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</si>
  <si>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</si>
  <si>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</si>
  <si>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</si>
  <si>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</si>
  <si>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</si>
  <si>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</si>
  <si>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</si>
  <si>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</si>
  <si>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</si>
  <si>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</si>
  <si>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</si>
  <si>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</si>
  <si>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</si>
  <si>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</si>
  <si>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</si>
  <si>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</si>
  <si>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</si>
  <si>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</si>
  <si>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</si>
  <si>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</si>
  <si>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</si>
  <si>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</si>
  <si>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</si>
  <si>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</si>
  <si>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</si>
  <si>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</si>
  <si>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</si>
  <si>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</si>
  <si>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</si>
  <si>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</si>
  <si>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</si>
  <si>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</si>
  <si>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</si>
  <si>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</si>
  <si>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</si>
  <si>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</si>
  <si>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</si>
  <si>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</si>
  <si>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</si>
  <si>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</si>
  <si>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</si>
  <si>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</si>
  <si>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</si>
  <si>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</si>
  <si>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</si>
  <si>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</si>
  <si>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</si>
  <si>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</si>
  <si>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</si>
  <si>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</si>
  <si>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</si>
  <si>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</si>
  <si>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</si>
  <si>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</si>
  <si>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</si>
  <si>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</si>
  <si>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</si>
  <si>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</si>
  <si>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</si>
  <si>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</si>
  <si>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</si>
  <si>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</si>
  <si>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</si>
  <si>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</si>
  <si>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</si>
  <si>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</si>
  <si>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</si>
  <si>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</si>
  <si>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</si>
  <si>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</si>
  <si>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</si>
  <si>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</si>
  <si>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</si>
  <si>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</si>
  <si>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</si>
  <si>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</si>
  <si>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</si>
  <si>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</si>
  <si>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</si>
  <si>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</si>
  <si>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</si>
  <si>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</si>
  <si>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</si>
  <si>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</si>
  <si>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</si>
  <si>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</si>
  <si>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</si>
  <si>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</si>
  <si>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</si>
  <si>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</si>
  <si>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</si>
  <si>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</si>
  <si>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</si>
  <si>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</si>
  <si>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</si>
  <si>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</si>
  <si>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</si>
  <si>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</si>
  <si>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</si>
  <si>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</si>
  <si>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</si>
  <si>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</si>
  <si>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</si>
  <si>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</si>
  <si>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</si>
  <si>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</si>
  <si>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</si>
  <si>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</si>
  <si>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</si>
  <si>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</si>
  <si>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</si>
  <si>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</si>
  <si>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</si>
  <si>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</si>
  <si>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</si>
  <si>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</si>
  <si>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</si>
  <si>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</si>
  <si>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</si>
  <si>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</si>
  <si>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</si>
  <si>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</si>
  <si>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</si>
  <si>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</si>
  <si>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</si>
  <si>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</si>
  <si>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</si>
  <si>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</si>
  <si>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</si>
  <si>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</si>
  <si>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</si>
  <si>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</si>
  <si>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</si>
  <si>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</si>
  <si>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</si>
  <si>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</si>
  <si>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</si>
  <si>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</si>
  <si>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</si>
  <si>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</si>
  <si>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</si>
  <si>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</si>
  <si>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</si>
  <si>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</si>
  <si>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</si>
  <si>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</si>
  <si>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</si>
  <si>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</si>
  <si>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</si>
  <si>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</si>
  <si>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</si>
  <si>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</si>
  <si>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</si>
  <si>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</si>
  <si>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</si>
  <si>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</si>
  <si>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</si>
  <si>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</si>
  <si>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</si>
  <si>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</si>
  <si>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</si>
  <si>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</si>
  <si>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</si>
  <si>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</si>
  <si>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</si>
  <si>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</si>
  <si>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</si>
  <si>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</si>
  <si>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</si>
  <si>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</si>
  <si>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</si>
  <si>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</si>
  <si>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</si>
  <si>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</si>
  <si>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</si>
  <si>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</si>
  <si>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</si>
  <si>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</si>
  <si>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</si>
  <si>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</si>
  <si>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</si>
  <si>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</si>
  <si>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</si>
  <si>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</si>
  <si>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</si>
  <si>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</si>
  <si>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</si>
  <si>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</si>
  <si>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</si>
  <si>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</si>
  <si>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</si>
  <si>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</si>
  <si>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</si>
  <si>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</si>
  <si>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</si>
  <si>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</si>
  <si>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</si>
  <si>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</si>
  <si>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</si>
  <si>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</si>
  <si>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</si>
  <si>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</si>
  <si>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</si>
  <si>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</si>
  <si>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</si>
  <si>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</si>
  <si>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</si>
  <si>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</si>
  <si>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</si>
  <si>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</si>
  <si>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</si>
  <si>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</si>
  <si>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</si>
  <si>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</si>
  <si>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</si>
  <si>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</si>
  <si>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</si>
  <si>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</si>
  <si>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</si>
  <si>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</si>
  <si>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</si>
  <si>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</si>
  <si>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</si>
  <si>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</si>
  <si>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</si>
  <si>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</si>
  <si>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</si>
  <si>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</si>
  <si>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</si>
  <si>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</si>
  <si>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</si>
  <si>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</si>
  <si>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</si>
  <si>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</si>
  <si>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</si>
  <si>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</si>
  <si>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</si>
  <si>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</si>
  <si>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</si>
  <si>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</si>
  <si>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</si>
  <si>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</si>
  <si>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</si>
  <si>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</si>
  <si>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</si>
  <si>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</si>
  <si>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</si>
  <si>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</si>
  <si>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</si>
  <si>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</si>
  <si>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</si>
  <si>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</si>
  <si>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</si>
  <si>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</si>
  <si>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</si>
  <si>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</si>
  <si>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</si>
  <si>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</si>
  <si>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</si>
  <si>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</si>
  <si>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</si>
  <si>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</si>
  <si>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</si>
  <si>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</si>
  <si>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</si>
  <si>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</si>
  <si>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</si>
  <si>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</si>
  <si>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</si>
  <si>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</si>
  <si>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</si>
  <si>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</si>
  <si>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</si>
  <si>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</si>
  <si>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</si>
  <si>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</si>
  <si>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</si>
  <si>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</si>
  <si>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</si>
  <si>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</si>
  <si>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</si>
  <si>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</si>
  <si>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</si>
  <si>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</si>
  <si>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</si>
  <si>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</si>
  <si>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</si>
  <si>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</si>
  <si>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</si>
  <si>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</si>
  <si>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</si>
  <si>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</si>
  <si>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</si>
  <si>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</si>
  <si>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</si>
  <si>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</si>
  <si>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</si>
  <si>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</si>
  <si>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</si>
  <si>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</si>
  <si>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</si>
  <si>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</si>
  <si>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</si>
  <si>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</si>
  <si>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</si>
  <si>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</si>
  <si>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</si>
  <si>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</si>
  <si>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</si>
  <si>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</si>
  <si>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</si>
  <si>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</si>
  <si>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</si>
  <si>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</si>
  <si>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</si>
  <si>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</si>
  <si>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</si>
  <si>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</si>
  <si>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</si>
  <si>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</si>
  <si>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</si>
  <si>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</si>
  <si>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</si>
  <si>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</si>
  <si>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</si>
  <si>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</si>
  <si>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</si>
  <si>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</si>
  <si>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</si>
  <si>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</si>
  <si>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</si>
  <si>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</si>
  <si>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</si>
  <si>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</si>
  <si>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</si>
  <si>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</si>
  <si>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</si>
  <si>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</si>
  <si>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</si>
  <si>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</si>
  <si>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</si>
  <si>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</si>
  <si>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</si>
  <si>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</si>
  <si>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</si>
  <si>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</si>
  <si>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</si>
  <si>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</si>
  <si>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</si>
  <si>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</si>
  <si>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</si>
  <si>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</si>
  <si>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</si>
  <si>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</si>
  <si>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</si>
  <si>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</si>
  <si>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</si>
  <si>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</si>
  <si>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</si>
  <si>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</si>
  <si>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</si>
  <si>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</si>
  <si>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</si>
  <si>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</si>
  <si>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</si>
  <si>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</si>
  <si>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</si>
  <si>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</si>
  <si>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</si>
  <si>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</si>
  <si>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</si>
  <si>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</si>
  <si>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</si>
  <si>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</si>
  <si>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</si>
  <si>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</si>
  <si>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</si>
  <si>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</si>
  <si>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</si>
  <si>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</si>
  <si>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</si>
  <si>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</si>
  <si>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</si>
  <si>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</si>
  <si>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</si>
  <si>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</si>
  <si>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</si>
  <si>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</si>
  <si>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</si>
  <si>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</si>
  <si>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</si>
  <si>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</si>
  <si>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</si>
  <si>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</si>
  <si>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</si>
  <si>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</si>
  <si>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</si>
  <si>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</si>
  <si>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</si>
  <si>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</si>
  <si>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</si>
  <si>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</si>
  <si>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</si>
  <si>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</si>
  <si>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</si>
  <si>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</si>
  <si>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</si>
  <si>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</si>
  <si>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</si>
  <si>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</si>
  <si>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</si>
  <si>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</si>
  <si>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</si>
  <si>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</si>
  <si>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</si>
  <si>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</si>
  <si>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</si>
  <si>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</si>
  <si>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</si>
  <si>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</si>
  <si>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</si>
  <si>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</si>
  <si>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</si>
  <si>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</si>
  <si>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</si>
  <si>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</si>
  <si>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</si>
  <si>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</si>
  <si>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</si>
  <si>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</si>
  <si>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</si>
  <si>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</si>
  <si>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</si>
  <si>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</si>
  <si>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</si>
  <si>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</si>
  <si>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</si>
  <si>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</si>
  <si>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</si>
  <si>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</si>
  <si>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</si>
  <si>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</si>
  <si>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</si>
  <si>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</si>
  <si>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</si>
  <si>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</si>
  <si>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</si>
  <si>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</si>
  <si>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</si>
  <si>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</si>
  <si>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</si>
  <si>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</si>
  <si>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</si>
  <si>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</si>
  <si>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</si>
  <si>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</si>
  <si>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</si>
  <si>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</si>
  <si>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</si>
  <si>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</si>
  <si>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</si>
  <si>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</si>
  <si>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</si>
  <si>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</si>
  <si>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</si>
  <si>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</si>
  <si>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</si>
  <si>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</si>
  <si>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</si>
  <si>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</si>
  <si>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</si>
  <si>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</si>
  <si>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</si>
  <si>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</si>
  <si>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</si>
  <si>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</si>
  <si>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</si>
  <si>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</si>
  <si>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</si>
  <si>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</si>
  <si>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</si>
  <si>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</si>
  <si>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</si>
  <si>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</si>
  <si>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</si>
  <si>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</si>
  <si>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</si>
  <si>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</si>
  <si>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</si>
  <si>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</si>
  <si>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</si>
  <si>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</si>
  <si>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</si>
  <si>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</si>
  <si>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</si>
  <si>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</si>
  <si>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</si>
  <si>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</si>
  <si>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</si>
  <si>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</si>
  <si>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</si>
  <si>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</si>
  <si>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</si>
  <si>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</si>
  <si>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</si>
  <si>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</si>
  <si>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</si>
  <si>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</si>
  <si>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</si>
  <si>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</si>
  <si>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</si>
  <si>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</si>
  <si>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</si>
  <si>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</si>
  <si>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</si>
  <si>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</si>
  <si>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</si>
  <si>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</si>
  <si>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</si>
  <si>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</si>
  <si>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</si>
  <si>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</si>
  <si>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</si>
  <si>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</si>
  <si>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</si>
  <si>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</si>
  <si>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</si>
  <si>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</si>
  <si>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</si>
  <si>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</si>
  <si>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</si>
  <si>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</si>
  <si>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</si>
  <si>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</si>
  <si>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</si>
  <si>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</si>
  <si>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</si>
  <si>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</si>
  <si>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</si>
  <si>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</si>
  <si>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</si>
  <si>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</si>
  <si>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</si>
  <si>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</si>
  <si>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</si>
  <si>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</si>
  <si>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</si>
  <si>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</si>
  <si>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</si>
  <si>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</si>
  <si>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</si>
  <si>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</si>
  <si>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</si>
  <si>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</si>
  <si>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</si>
  <si>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</si>
  <si>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</si>
  <si>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</si>
  <si>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</si>
  <si>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</si>
  <si>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</si>
  <si>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</si>
  <si>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</si>
  <si>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</si>
  <si>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</si>
  <si>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</si>
  <si>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</si>
  <si>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</si>
  <si>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</si>
  <si>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</si>
  <si>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</si>
  <si>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</si>
  <si>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</si>
  <si>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</si>
  <si>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</si>
  <si>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</si>
  <si>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</si>
  <si>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</si>
  <si>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</si>
  <si>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</si>
  <si>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</si>
  <si>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</si>
  <si>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</si>
  <si>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</si>
  <si>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</si>
  <si>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</si>
  <si>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</si>
  <si>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</si>
  <si>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</si>
  <si>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</si>
  <si>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</si>
  <si>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</si>
  <si>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</si>
  <si>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</si>
  <si>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</si>
  <si>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</si>
  <si>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</si>
  <si>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</si>
  <si>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</si>
  <si>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</si>
  <si>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</si>
  <si>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</si>
  <si>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</si>
  <si>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</si>
  <si>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</si>
  <si>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</si>
  <si>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</si>
  <si>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</si>
  <si>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</si>
  <si>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</si>
  <si>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</si>
  <si>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</si>
  <si>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</si>
  <si>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</si>
  <si>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</si>
  <si>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</si>
  <si>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</si>
  <si>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</si>
  <si>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</si>
  <si>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</si>
  <si>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</si>
  <si>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</si>
  <si>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</si>
  <si>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</si>
  <si>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</si>
  <si>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</si>
  <si>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</si>
  <si>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</si>
  <si>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</si>
  <si>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</si>
  <si>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</si>
  <si>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</si>
  <si>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</si>
  <si>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</si>
  <si>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</si>
  <si>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</si>
  <si>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</si>
  <si>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</si>
  <si>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</si>
  <si>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</si>
  <si>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</si>
  <si>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</si>
  <si>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</si>
  <si>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</si>
  <si>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</si>
  <si>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</si>
  <si>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</si>
  <si>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</si>
  <si>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</si>
  <si>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</si>
  <si>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</si>
  <si>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</si>
  <si>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</si>
  <si>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</si>
  <si>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</si>
  <si>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</si>
  <si>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</si>
  <si>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</si>
  <si>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</si>
  <si>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</si>
  <si>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</si>
  <si>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</si>
  <si>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</si>
  <si>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</si>
  <si>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</si>
  <si>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</si>
  <si>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</si>
  <si>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</si>
  <si>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</si>
  <si>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</si>
  <si>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</si>
  <si>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</si>
  <si>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</si>
  <si>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</si>
  <si>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</si>
  <si>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</si>
  <si>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</si>
  <si>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</si>
  <si>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</si>
  <si>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</si>
  <si>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</si>
  <si>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</si>
  <si>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</si>
  <si>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</si>
  <si>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</si>
  <si>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</si>
  <si>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</si>
  <si>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</si>
  <si>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</si>
  <si>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</si>
  <si>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</si>
  <si>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</si>
  <si>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</si>
  <si>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</si>
  <si>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</si>
  <si>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</si>
  <si>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</si>
  <si>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</si>
  <si>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</si>
  <si>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</si>
  <si>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</si>
  <si>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</si>
  <si>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</si>
  <si>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</si>
  <si>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</si>
  <si>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</si>
  <si>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</si>
  <si>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</si>
  <si>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</si>
  <si>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</si>
  <si>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</si>
  <si>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</si>
  <si>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</si>
  <si>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</si>
  <si>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</si>
  <si>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</si>
  <si>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</si>
  <si>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</si>
  <si>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</si>
  <si>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</si>
  <si>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</si>
  <si>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</si>
  <si>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</si>
  <si>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</si>
  <si>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</si>
  <si>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</si>
  <si>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</si>
  <si>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</si>
  <si>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</si>
  <si>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</si>
  <si>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</si>
  <si>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</si>
  <si>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</si>
  <si>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</si>
  <si>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</si>
  <si>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</si>
  <si>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</si>
  <si>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</si>
  <si>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</si>
  <si>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</si>
  <si>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</si>
  <si>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</si>
  <si>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</si>
  <si>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</si>
  <si>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</si>
  <si>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</si>
  <si>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</si>
  <si>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</si>
  <si>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</si>
  <si>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</si>
  <si>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</si>
  <si>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</si>
  <si>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</si>
  <si>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</si>
  <si>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</si>
  <si>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</si>
  <si>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</si>
  <si>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</si>
  <si>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</si>
  <si>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</si>
  <si>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</si>
  <si>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</si>
  <si>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</si>
  <si>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</si>
  <si>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</si>
  <si>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</si>
  <si>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</si>
  <si>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</si>
  <si>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</si>
  <si>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</si>
  <si>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</si>
  <si>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</si>
  <si>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</si>
  <si>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</si>
  <si>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</si>
  <si>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</si>
  <si>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</si>
  <si>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</si>
  <si>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</si>
  <si>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</si>
  <si>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</si>
  <si>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</si>
  <si>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</si>
  <si>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</si>
  <si>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</si>
  <si>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</si>
  <si>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</si>
  <si>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</si>
  <si>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</si>
  <si>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</si>
  <si>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</si>
  <si>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</si>
  <si>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</si>
  <si>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</si>
  <si>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</si>
  <si>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</si>
  <si>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</si>
  <si>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</si>
  <si>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</si>
  <si>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</si>
  <si>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</si>
  <si>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</si>
  <si>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</si>
  <si>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</si>
  <si>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</si>
  <si>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</si>
  <si>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</si>
  <si>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</si>
  <si>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</si>
  <si>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</si>
  <si>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</si>
  <si>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</si>
  <si>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</si>
  <si>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</si>
  <si>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</si>
  <si>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</si>
  <si>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</si>
  <si>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</si>
  <si>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</si>
  <si>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</si>
  <si>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</si>
  <si>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</si>
  <si>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</si>
  <si>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</si>
  <si>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</si>
  <si>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</si>
  <si>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</si>
  <si>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</si>
  <si>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</si>
  <si>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</si>
  <si>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</si>
  <si>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</si>
  <si>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</si>
  <si>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</si>
  <si>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</si>
  <si>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</si>
  <si>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</si>
  <si>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</si>
  <si>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</si>
  <si>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</si>
  <si>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</si>
  <si>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</si>
  <si>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</si>
  <si>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</si>
  <si>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</si>
  <si>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</si>
  <si>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</si>
  <si>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</si>
  <si>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</si>
  <si>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</si>
  <si>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</si>
  <si>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</si>
  <si>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</si>
  <si>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</si>
  <si>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</si>
  <si>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</si>
  <si>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</si>
  <si>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</si>
  <si>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</si>
  <si>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</si>
  <si>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</si>
  <si>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</si>
  <si>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</si>
  <si>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</si>
  <si>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</si>
  <si>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</si>
  <si>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</si>
  <si>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</si>
  <si>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</si>
  <si>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</si>
  <si>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</si>
  <si>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</si>
  <si>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</si>
  <si>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</si>
  <si>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</si>
  <si>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</si>
  <si>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</si>
  <si>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</si>
  <si>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</si>
  <si>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</si>
  <si>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</si>
  <si>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</si>
  <si>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</si>
  <si>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</si>
  <si>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</si>
  <si>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</si>
  <si>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</si>
  <si>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</si>
  <si>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</si>
  <si>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</si>
  <si>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</si>
  <si>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</si>
  <si>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</si>
  <si>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</si>
  <si>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</si>
  <si>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</si>
  <si>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</si>
  <si>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</si>
  <si>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</si>
  <si>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</si>
  <si>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</si>
  <si>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</si>
  <si>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</si>
  <si>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</si>
  <si>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</si>
  <si>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</si>
  <si>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</si>
  <si>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</si>
  <si>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</si>
  <si>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</si>
  <si>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</si>
  <si>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</si>
  <si>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</si>
  <si>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</si>
  <si>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</si>
  <si>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</si>
  <si>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</si>
  <si>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</si>
  <si>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</si>
  <si>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</si>
  <si>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</si>
  <si>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</si>
  <si>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</si>
  <si>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</si>
  <si>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</si>
  <si>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</si>
  <si>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</si>
  <si>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</si>
  <si>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</si>
  <si>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</si>
  <si>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</si>
  <si>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</si>
  <si>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</si>
  <si>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</si>
  <si>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</si>
  <si>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</si>
  <si>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</si>
  <si>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</si>
  <si>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</si>
  <si>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</si>
  <si>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</si>
  <si>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</si>
  <si>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</si>
  <si>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</si>
  <si>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</si>
  <si>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</si>
  <si>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</si>
  <si>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</si>
  <si>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</si>
  <si>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</si>
  <si>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</si>
  <si>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</si>
  <si>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</si>
  <si>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</si>
  <si>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</si>
  <si>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</si>
  <si>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</si>
  <si>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</si>
  <si>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</si>
  <si>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</si>
  <si>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</si>
  <si>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</si>
  <si>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</si>
  <si>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</si>
  <si>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</si>
  <si>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</si>
  <si>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</si>
  <si>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</si>
  <si>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</si>
  <si>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</si>
  <si>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</si>
  <si>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</si>
  <si>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</si>
  <si>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</si>
  <si>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</si>
  <si>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</si>
  <si>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</si>
  <si>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</si>
  <si>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</si>
  <si>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</si>
  <si>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</si>
  <si>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</si>
  <si>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</si>
  <si>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</si>
  <si>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</si>
  <si>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</si>
  <si>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</si>
  <si>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</si>
  <si>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</si>
  <si>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</si>
  <si>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</si>
  <si>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</si>
  <si>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</si>
  <si>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</si>
  <si>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</si>
  <si>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</si>
  <si>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</si>
  <si>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</si>
  <si>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</si>
  <si>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</si>
  <si>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</si>
  <si>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</si>
  <si>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</si>
  <si>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</si>
  <si>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</si>
  <si>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</si>
  <si>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</si>
  <si>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</si>
  <si>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</si>
  <si>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</si>
  <si>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</si>
  <si>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</si>
  <si>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</si>
  <si>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</si>
  <si>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</si>
  <si>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</si>
  <si>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</si>
  <si>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</si>
  <si>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</si>
  <si>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</si>
  <si>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</si>
  <si>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</si>
  <si>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</si>
  <si>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</si>
  <si>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</si>
  <si>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</si>
  <si>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</si>
  <si>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</si>
  <si>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</si>
  <si>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</si>
  <si>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</si>
  <si>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</si>
  <si>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</si>
  <si>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</si>
  <si>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</si>
  <si>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</si>
  <si>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</si>
  <si>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</si>
  <si>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</si>
  <si>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</si>
  <si>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</si>
  <si>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</si>
  <si>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</si>
  <si>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</si>
  <si>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</si>
  <si>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</si>
  <si>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</si>
  <si>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</si>
  <si>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</si>
  <si>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</si>
  <si>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</si>
  <si>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</si>
  <si>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</si>
  <si>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</si>
  <si>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</si>
  <si>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</si>
  <si>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</si>
  <si>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</si>
  <si>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</si>
  <si>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</si>
  <si>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</si>
  <si>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</si>
  <si>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</si>
  <si>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</si>
  <si>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</si>
  <si>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</si>
  <si>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</si>
  <si>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</si>
  <si>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</si>
  <si>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</si>
  <si>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</si>
  <si>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</si>
  <si>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</si>
  <si>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</si>
  <si>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</si>
  <si>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</si>
  <si>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</si>
  <si>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</si>
  <si>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</si>
  <si>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</si>
  <si>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</si>
  <si>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</si>
  <si>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</si>
  <si>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</si>
  <si>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</si>
  <si>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</si>
  <si>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</si>
  <si>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</si>
  <si>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</si>
  <si>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</si>
  <si>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</si>
  <si>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</si>
  <si>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</si>
  <si>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</si>
  <si>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</si>
  <si>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</si>
  <si>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</si>
  <si>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</si>
  <si>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</si>
  <si>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</si>
  <si>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</si>
  <si>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</si>
  <si>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</si>
  <si>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</si>
  <si>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</si>
  <si>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</si>
  <si>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</si>
  <si>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</si>
  <si>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</si>
  <si>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</si>
  <si>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</si>
  <si>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</si>
  <si>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</si>
  <si>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</si>
  <si>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</si>
  <si>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</si>
  <si>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</si>
  <si>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</si>
  <si>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</si>
  <si>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</si>
  <si>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</si>
  <si>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</si>
  <si>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</si>
  <si>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</si>
  <si>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</si>
  <si>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</si>
  <si>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</si>
  <si>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</si>
  <si>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</si>
  <si>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</si>
  <si>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</si>
  <si>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</si>
  <si>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</si>
  <si>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</si>
  <si>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</si>
  <si>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</si>
  <si>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</si>
  <si>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</si>
  <si>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</si>
  <si>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</si>
  <si>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</si>
  <si>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</si>
  <si>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</si>
  <si>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</si>
  <si>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</si>
  <si>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</si>
  <si>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</si>
  <si>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</si>
  <si>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</si>
  <si>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</si>
  <si>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</si>
  <si>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</si>
  <si>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</si>
  <si>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</si>
  <si>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</si>
  <si>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</si>
  <si>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</si>
  <si>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</si>
  <si>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</si>
  <si>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</si>
  <si>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</si>
  <si>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</si>
  <si>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</si>
  <si>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</si>
  <si>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</si>
  <si>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</si>
  <si>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</si>
  <si>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</si>
  <si>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</si>
  <si>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</si>
  <si>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</si>
  <si>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</si>
  <si>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</si>
  <si>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</si>
  <si>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</si>
  <si>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</si>
  <si>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</si>
  <si>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</si>
  <si>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</si>
  <si>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</si>
  <si>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</si>
  <si>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</si>
  <si>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</si>
  <si>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</si>
  <si>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</si>
  <si>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</si>
  <si>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</si>
  <si>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</si>
  <si>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</si>
  <si>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</si>
  <si>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</si>
  <si>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</si>
  <si>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</si>
  <si>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</si>
  <si>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</si>
  <si>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</si>
  <si>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</si>
  <si>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</si>
  <si>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</si>
  <si>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</si>
  <si>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</si>
  <si>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</si>
  <si>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</si>
  <si>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</si>
  <si>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</si>
  <si>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</si>
  <si>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</si>
  <si>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</si>
  <si>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</si>
  <si>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</si>
  <si>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</si>
  <si>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</si>
  <si>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</si>
  <si>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</si>
  <si>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</si>
  <si>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</si>
  <si>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</si>
  <si>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</si>
  <si>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</si>
  <si>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</si>
  <si>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</si>
  <si>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</si>
  <si>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</si>
  <si>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</si>
  <si>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</si>
  <si>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</si>
  <si>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</si>
  <si>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</si>
  <si>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</si>
  <si>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</si>
  <si>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</si>
  <si>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</si>
  <si>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</si>
  <si>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</si>
  <si>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</si>
  <si>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</si>
  <si>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</si>
  <si>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</si>
  <si>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</si>
  <si>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</si>
  <si>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</si>
  <si>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</si>
  <si>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</si>
  <si>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</si>
  <si>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</si>
  <si>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</si>
  <si>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</si>
  <si>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</si>
  <si>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</si>
  <si>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</si>
  <si>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</si>
  <si>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</si>
  <si>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</si>
  <si>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</si>
  <si>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</si>
  <si>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</si>
  <si>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</si>
  <si>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</si>
  <si>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</si>
  <si>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</si>
  <si>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</si>
  <si>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</si>
  <si>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</si>
  <si>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</si>
  <si>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</si>
  <si>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</si>
  <si>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</si>
  <si>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</si>
  <si>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</si>
  <si>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</si>
  <si>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</si>
  <si>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</si>
  <si>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</si>
  <si>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</si>
  <si>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</si>
  <si>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</si>
  <si>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</si>
  <si>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</si>
  <si>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</si>
  <si>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</si>
  <si>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</si>
  <si>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</si>
  <si>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</si>
  <si>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</si>
  <si>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</si>
  <si>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</si>
  <si>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</si>
  <si>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</si>
  <si>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</si>
  <si>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</si>
  <si>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</si>
  <si>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</si>
  <si>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</si>
  <si>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</si>
  <si>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</si>
  <si>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</si>
  <si>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</si>
  <si>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</si>
  <si>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</si>
  <si>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</si>
  <si>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</si>
  <si>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</si>
  <si>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</si>
  <si>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</si>
  <si>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</si>
  <si>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</si>
  <si>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</si>
  <si>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</si>
  <si>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</si>
  <si>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</si>
  <si>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</si>
  <si>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</si>
  <si>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</si>
  <si>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</si>
  <si>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</si>
  <si>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</si>
  <si>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</si>
  <si>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</si>
  <si>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</si>
  <si>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</si>
  <si>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</si>
  <si>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</si>
  <si>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</si>
  <si>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</si>
  <si>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</si>
  <si>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</si>
  <si>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</si>
  <si>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</si>
  <si>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</si>
  <si>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</si>
  <si>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</si>
  <si>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</si>
  <si>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</si>
  <si>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</si>
  <si>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</si>
  <si>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</si>
  <si>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</si>
  <si>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</si>
  <si>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</si>
  <si>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</si>
  <si>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</si>
  <si>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</si>
  <si>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</si>
  <si>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</si>
  <si>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</si>
  <si>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</si>
  <si>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</si>
  <si>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</si>
  <si>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</si>
  <si>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</si>
  <si>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</si>
  <si>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</si>
  <si>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</si>
  <si>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</si>
  <si>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</si>
  <si>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</si>
  <si>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</si>
  <si>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</si>
  <si>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</si>
  <si>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</si>
  <si>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</si>
  <si>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</si>
  <si>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</si>
  <si>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</si>
  <si>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</si>
  <si>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</si>
  <si>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</si>
  <si>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</si>
  <si>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</si>
  <si>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</si>
  <si>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</si>
  <si>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</si>
  <si>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</si>
  <si>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</si>
  <si>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</si>
  <si>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</si>
  <si>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</si>
  <si>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</si>
  <si>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</si>
  <si>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</si>
  <si>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</si>
  <si>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</si>
  <si>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</si>
  <si>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</si>
  <si>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</si>
  <si>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</si>
  <si>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</si>
  <si>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</si>
  <si>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</si>
  <si>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</si>
  <si>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</si>
  <si>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</si>
  <si>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</si>
  <si>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</si>
  <si>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</si>
  <si>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</si>
  <si>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</si>
  <si>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</si>
  <si>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</si>
  <si>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</si>
  <si>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</si>
  <si>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</si>
  <si>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</si>
  <si>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</si>
  <si>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</si>
  <si>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</si>
  <si>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</si>
  <si>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</si>
  <si>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</si>
  <si>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</si>
  <si>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</si>
  <si>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</si>
  <si>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</si>
  <si>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</si>
  <si>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</si>
  <si>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</si>
  <si>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</si>
  <si>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</si>
  <si>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</si>
  <si>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</si>
  <si>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</si>
  <si>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</si>
  <si>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</si>
  <si>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</si>
  <si>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</si>
  <si>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</si>
  <si>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</si>
  <si>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</si>
  <si>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</si>
  <si>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</si>
  <si>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</si>
  <si>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</si>
  <si>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</si>
  <si>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</si>
  <si>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</si>
  <si>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</si>
  <si>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</si>
  <si>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</si>
  <si>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</si>
  <si>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</si>
  <si>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</si>
  <si>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</si>
  <si>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</si>
  <si>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</si>
  <si>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</si>
  <si>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</si>
  <si>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</si>
  <si>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</si>
  <si>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</si>
  <si>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</si>
  <si>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</si>
  <si>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</si>
  <si>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</si>
  <si>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</si>
  <si>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</si>
  <si>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</si>
  <si>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</si>
  <si>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</si>
  <si>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</si>
  <si>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</si>
  <si>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</si>
  <si>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</si>
  <si>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</si>
  <si>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</si>
  <si>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</si>
  <si>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</si>
  <si>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</si>
  <si>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</si>
  <si>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</si>
  <si>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</si>
  <si>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</si>
  <si>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</si>
  <si>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</si>
  <si>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</si>
  <si>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</si>
  <si>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</si>
  <si>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</si>
  <si>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</si>
  <si>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</si>
  <si>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</si>
  <si>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</si>
  <si>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</si>
  <si>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</si>
  <si>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</si>
  <si>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</si>
  <si>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</si>
  <si>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</si>
  <si>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</si>
  <si>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</si>
  <si>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</si>
  <si>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</si>
  <si>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</si>
  <si>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</si>
  <si>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</si>
  <si>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</si>
  <si>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</si>
  <si>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</si>
  <si>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</si>
  <si>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</si>
  <si>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</si>
  <si>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</si>
  <si>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</si>
  <si>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</si>
  <si>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</si>
  <si>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</si>
  <si>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</si>
  <si>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</si>
  <si>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</si>
  <si>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</si>
  <si>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</si>
  <si>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</si>
  <si>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</si>
  <si>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</si>
  <si>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</si>
  <si>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</si>
  <si>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</si>
  <si>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</si>
  <si>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</si>
  <si>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</si>
  <si>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</si>
  <si>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</si>
  <si>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</si>
  <si>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</si>
  <si>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</si>
  <si>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</si>
  <si>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</si>
  <si>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</si>
  <si>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</si>
  <si>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</si>
  <si>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</si>
  <si>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</si>
  <si>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</si>
  <si>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</si>
  <si>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</si>
  <si>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</si>
  <si>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</si>
  <si>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</si>
  <si>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</si>
  <si>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</si>
  <si>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</si>
  <si>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</si>
  <si>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</si>
  <si>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</si>
  <si>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</si>
  <si>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</si>
  <si>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</si>
  <si>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</si>
  <si>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</si>
  <si>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</si>
  <si>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</si>
  <si>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</si>
  <si>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</si>
  <si>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</si>
  <si>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</si>
  <si>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</si>
  <si>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</si>
  <si>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</si>
  <si>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</si>
  <si>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</si>
  <si>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</si>
  <si>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</si>
  <si>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</si>
  <si>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</si>
  <si>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</si>
  <si>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</si>
  <si>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</si>
  <si>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</si>
  <si>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</si>
  <si>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</si>
  <si>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</si>
  <si>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</si>
  <si>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</si>
  <si>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</si>
  <si>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</si>
  <si>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</si>
  <si>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</si>
  <si>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</si>
  <si>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</si>
  <si>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</si>
  <si>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</si>
  <si>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</si>
  <si>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</si>
  <si>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</si>
  <si>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</si>
  <si>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</si>
  <si>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</si>
  <si>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</si>
  <si>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</si>
  <si>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</si>
  <si>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</si>
  <si>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</si>
  <si>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</si>
  <si>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</si>
  <si>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</si>
  <si>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</si>
  <si>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</si>
  <si>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</si>
  <si>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</si>
  <si>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</si>
  <si>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</si>
  <si>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</si>
  <si>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</si>
  <si>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</si>
  <si>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</si>
  <si>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</si>
  <si>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</si>
  <si>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</si>
  <si>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</si>
  <si>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</si>
  <si>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</si>
  <si>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</si>
  <si>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</si>
  <si>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</si>
  <si>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</si>
  <si>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</si>
  <si>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</si>
  <si>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</si>
  <si>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</si>
  <si>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</si>
  <si>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</si>
  <si>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</si>
  <si>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</si>
  <si>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</si>
  <si>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</si>
  <si>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</si>
  <si>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</si>
  <si>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</si>
  <si>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</si>
  <si>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</si>
  <si>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</si>
  <si>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</si>
  <si>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</si>
  <si>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</si>
  <si>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</si>
  <si>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</si>
  <si>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</si>
  <si>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</si>
  <si>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</si>
  <si>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</si>
  <si>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</si>
  <si>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</si>
  <si>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</si>
  <si>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</si>
  <si>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</si>
  <si>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</si>
  <si>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</si>
  <si>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</si>
  <si>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</si>
  <si>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</si>
  <si>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</si>
  <si>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</si>
  <si>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</si>
  <si>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</si>
  <si>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</si>
  <si>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</si>
  <si>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</si>
  <si>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</si>
  <si>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</si>
  <si>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</si>
  <si>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</si>
  <si>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</si>
  <si>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</si>
  <si>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</si>
  <si>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</si>
  <si>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</si>
  <si>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</si>
  <si>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</si>
  <si>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</si>
  <si>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</si>
  <si>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</si>
  <si>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</si>
  <si>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</si>
  <si>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</si>
  <si>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</si>
  <si>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</si>
  <si>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</si>
  <si>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</si>
  <si>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</si>
  <si>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</si>
  <si>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</si>
  <si>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</si>
  <si>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</si>
  <si>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</si>
  <si>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</si>
  <si>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</si>
  <si>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</si>
  <si>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</si>
  <si>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</si>
  <si>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</si>
  <si>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</si>
  <si>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</si>
  <si>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</si>
  <si>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</si>
  <si>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</si>
  <si>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</si>
  <si>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</si>
  <si>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</si>
  <si>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</si>
  <si>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</si>
  <si>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</si>
  <si>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</si>
  <si>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</si>
  <si>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</si>
  <si>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</si>
  <si>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</si>
  <si>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</si>
  <si>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</si>
  <si>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</si>
  <si>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</si>
  <si>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</si>
  <si>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</si>
  <si>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</si>
  <si>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</si>
  <si>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</si>
  <si>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</si>
  <si>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</si>
  <si>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</si>
  <si>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</si>
  <si>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</si>
  <si>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</si>
  <si>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</si>
  <si>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</si>
  <si>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</si>
  <si>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</si>
  <si>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</si>
  <si>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</si>
  <si>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</si>
  <si>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</si>
  <si>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</si>
  <si>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</si>
  <si>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</si>
  <si>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</si>
  <si>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</si>
  <si>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</si>
  <si>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</si>
  <si>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</si>
  <si>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</si>
  <si>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</si>
  <si>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</si>
  <si>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</si>
  <si>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</si>
  <si>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</si>
  <si>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</si>
  <si>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</si>
  <si>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</si>
  <si>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</si>
  <si>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</si>
  <si>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</si>
  <si>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</si>
  <si>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</si>
  <si>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</si>
  <si>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</si>
  <si>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</si>
  <si>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</si>
  <si>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</si>
  <si>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</si>
  <si>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</si>
  <si>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</si>
  <si>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</si>
  <si>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</si>
  <si>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</si>
  <si>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</si>
  <si>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</si>
  <si>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</si>
  <si>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</si>
  <si>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</si>
  <si>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</si>
  <si>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</si>
  <si>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</si>
  <si>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</si>
  <si>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</si>
  <si>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</si>
  <si>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</si>
  <si>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</si>
  <si>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</si>
  <si>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</si>
  <si>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</si>
  <si>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</si>
  <si>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</si>
  <si>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</si>
  <si>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</si>
  <si>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</si>
  <si>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</si>
  <si>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</si>
  <si>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</si>
  <si>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</si>
  <si>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</si>
  <si>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</si>
  <si>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</si>
  <si>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</si>
  <si>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</si>
  <si>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</si>
  <si>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</si>
  <si>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</si>
  <si>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</si>
  <si>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</si>
  <si>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</si>
  <si>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</si>
  <si>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</si>
  <si>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</si>
  <si>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</si>
  <si>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</si>
  <si>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</si>
  <si>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</si>
  <si>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</si>
  <si>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</si>
  <si>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</si>
  <si>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</si>
  <si>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</si>
  <si>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</si>
  <si>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</si>
  <si>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</si>
  <si>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</si>
  <si>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</si>
  <si>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</si>
  <si>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</si>
  <si>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</si>
  <si>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</si>
  <si>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</si>
  <si>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</si>
  <si>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</si>
  <si>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</si>
  <si>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</si>
  <si>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</si>
  <si>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</si>
  <si>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</si>
  <si>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</si>
  <si>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</si>
  <si>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</si>
  <si>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</si>
  <si>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</si>
  <si>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</si>
  <si>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</si>
  <si>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</si>
  <si>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</si>
  <si>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</si>
  <si>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</si>
  <si>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</si>
  <si>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</si>
  <si>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</si>
  <si>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</si>
  <si>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</si>
  <si>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</si>
  <si>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</si>
  <si>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</si>
  <si>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</si>
  <si>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</si>
  <si>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</si>
  <si>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</si>
  <si>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</si>
  <si>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</si>
  <si>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</si>
  <si>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</si>
  <si>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</si>
  <si>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</si>
  <si>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</si>
  <si>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</si>
  <si>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</si>
  <si>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</si>
  <si>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</si>
  <si>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</si>
  <si>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</si>
  <si>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</si>
  <si>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</si>
  <si>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</si>
  <si>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</si>
  <si>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</si>
  <si>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</si>
  <si>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</si>
  <si>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</si>
  <si>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</si>
  <si>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</si>
  <si>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</si>
  <si>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</si>
  <si>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</si>
  <si>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</si>
  <si>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</si>
  <si>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</si>
  <si>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</si>
  <si>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</si>
  <si>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</si>
  <si>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</si>
  <si>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</si>
  <si>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</si>
  <si>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</si>
  <si>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</si>
  <si>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</si>
  <si>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</si>
  <si>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</si>
  <si>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</si>
  <si>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</si>
  <si>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</si>
  <si>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</si>
  <si>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</si>
  <si>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</si>
  <si>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</si>
  <si>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</si>
  <si>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</si>
  <si>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</si>
  <si>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</si>
  <si>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</si>
  <si>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</si>
  <si>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</si>
  <si>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</si>
  <si>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</si>
  <si>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</si>
  <si>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</si>
  <si>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</si>
  <si>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</si>
  <si>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</si>
  <si>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</si>
  <si>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</si>
  <si>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</si>
  <si>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</si>
  <si>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</si>
  <si>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</si>
  <si>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</si>
  <si>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</si>
  <si>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</si>
  <si>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</si>
  <si>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</si>
  <si>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</si>
  <si>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</si>
  <si>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</si>
  <si>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</si>
  <si>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</si>
  <si>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</si>
  <si>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</si>
  <si>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</si>
  <si>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</si>
  <si>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</si>
  <si>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</si>
  <si>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</si>
  <si>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</si>
  <si>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</si>
  <si>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</si>
  <si>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</si>
  <si>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</si>
  <si>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</si>
  <si>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</si>
  <si>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</si>
  <si>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</si>
  <si>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</si>
  <si>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</si>
  <si>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</si>
  <si>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</si>
  <si>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</si>
  <si>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</si>
  <si>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</si>
  <si>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</si>
  <si>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</si>
  <si>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</si>
  <si>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</si>
  <si>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</si>
  <si>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</si>
  <si>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</si>
  <si>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</si>
  <si>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</si>
  <si>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</si>
  <si>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</si>
  <si>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</si>
  <si>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</si>
  <si>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</si>
  <si>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</si>
  <si>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</si>
  <si>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</si>
  <si>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</si>
  <si>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</si>
  <si>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</si>
  <si>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</si>
  <si>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</si>
  <si>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</si>
  <si>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</si>
  <si>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</si>
  <si>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</si>
  <si>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</si>
  <si>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</si>
  <si>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</si>
  <si>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</si>
  <si>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</si>
  <si>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</si>
  <si>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</si>
  <si>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</si>
  <si>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</si>
  <si>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</si>
  <si>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</si>
  <si>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</si>
  <si>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</si>
  <si>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</si>
  <si>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</si>
  <si>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</si>
  <si>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</si>
  <si>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</si>
  <si>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</si>
  <si>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</si>
  <si>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</si>
  <si>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</si>
  <si>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</si>
  <si>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</si>
  <si>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</si>
  <si>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</si>
  <si>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</si>
  <si>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</si>
  <si>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</si>
  <si>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</si>
  <si>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</si>
  <si>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</si>
  <si>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</si>
  <si>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</si>
  <si>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</si>
  <si>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</si>
  <si>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</si>
  <si>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</si>
  <si>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</si>
  <si>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</si>
  <si>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</si>
  <si>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</si>
  <si>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</si>
  <si>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</si>
  <si>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</si>
  <si>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</si>
  <si>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</si>
  <si>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</si>
  <si>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</si>
  <si>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</si>
  <si>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</si>
  <si>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</si>
  <si>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</si>
  <si>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</si>
  <si>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</si>
  <si>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</si>
  <si>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</si>
  <si>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</si>
  <si>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</si>
  <si>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</si>
  <si>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</si>
  <si>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</si>
  <si>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</si>
  <si>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</si>
  <si>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</si>
  <si>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</si>
  <si>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</si>
  <si>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</si>
  <si>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</si>
  <si>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</si>
  <si>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</si>
  <si>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</si>
  <si>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</si>
  <si>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</si>
  <si>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</si>
  <si>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</si>
  <si>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</si>
  <si>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</si>
  <si>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</si>
  <si>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</si>
  <si>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</si>
  <si>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</si>
  <si>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</si>
  <si>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</si>
  <si>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</si>
  <si>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</si>
  <si>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</si>
  <si>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</si>
  <si>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</si>
  <si>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</si>
  <si>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</si>
  <si>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</si>
  <si>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</si>
  <si>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</si>
  <si>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</si>
  <si>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</si>
  <si>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</si>
  <si>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</si>
  <si>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</si>
  <si>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</si>
  <si>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</si>
  <si>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</si>
  <si>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</si>
  <si>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</si>
  <si>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</si>
  <si>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</si>
  <si>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</si>
  <si>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</si>
  <si>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</si>
  <si>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</si>
  <si>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</si>
  <si>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</si>
  <si>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</si>
  <si>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</si>
  <si>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</si>
  <si>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</si>
  <si>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</si>
  <si>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</si>
  <si>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</si>
  <si>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</si>
  <si>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</si>
  <si>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</si>
  <si>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</si>
  <si>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</si>
  <si>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</si>
  <si>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</si>
  <si>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</si>
  <si>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</si>
  <si>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</si>
  <si>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</si>
  <si>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</si>
  <si>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</si>
  <si>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</si>
  <si>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</si>
  <si>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</si>
  <si>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</si>
  <si>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</si>
  <si>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</si>
  <si>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</si>
  <si>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</si>
  <si>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</si>
  <si>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</si>
  <si>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</si>
  <si>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</si>
  <si>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</si>
  <si>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</si>
  <si>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</si>
  <si>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</si>
  <si>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</si>
  <si>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</si>
  <si>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</si>
  <si>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</si>
  <si>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</si>
  <si>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</si>
  <si>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</si>
  <si>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</si>
  <si>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</si>
  <si>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</si>
  <si>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</si>
  <si>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</si>
  <si>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</si>
  <si>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</si>
  <si>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</si>
  <si>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</si>
  <si>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</si>
  <si>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</si>
  <si>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</si>
  <si>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</si>
  <si>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</si>
  <si>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</si>
  <si>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</si>
  <si>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</si>
  <si>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</si>
  <si>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</si>
  <si>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</si>
  <si>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</si>
  <si>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</si>
  <si>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</si>
  <si>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</si>
  <si>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</si>
  <si>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</si>
  <si>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</si>
  <si>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</si>
  <si>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</si>
  <si>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</si>
  <si>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</si>
  <si>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</si>
  <si>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</si>
  <si>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</si>
  <si>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</si>
  <si>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</si>
  <si>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</si>
  <si>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</si>
  <si>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</si>
  <si>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</si>
  <si>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</si>
  <si>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</si>
  <si>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</si>
  <si>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</si>
  <si>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</si>
  <si>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</si>
  <si>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</si>
  <si>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</si>
  <si>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</si>
  <si>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</si>
  <si>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</si>
  <si>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</si>
  <si>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</si>
  <si>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</si>
  <si>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</si>
  <si>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</si>
  <si>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</si>
  <si>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</si>
  <si>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</si>
  <si>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</si>
  <si>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</si>
  <si>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</si>
  <si>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</si>
  <si>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</si>
  <si>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</si>
  <si>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</si>
  <si>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</si>
  <si>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</si>
  <si>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</si>
  <si>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</si>
  <si>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</si>
  <si>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</si>
  <si>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</si>
  <si>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</si>
  <si>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</si>
  <si>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</si>
  <si>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</si>
  <si>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</si>
  <si>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</si>
  <si>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</si>
  <si>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</si>
  <si>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</si>
  <si>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</si>
  <si>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</si>
  <si>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</si>
  <si>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</si>
  <si>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</si>
  <si>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</si>
  <si>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</si>
  <si>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</si>
  <si>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</si>
  <si>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</si>
  <si>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</si>
  <si>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</si>
  <si>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</si>
  <si>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</si>
  <si>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</si>
  <si>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</si>
  <si>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</si>
  <si>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</si>
  <si>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</si>
  <si>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</si>
  <si>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</si>
  <si>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</si>
  <si>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</si>
  <si>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</si>
  <si>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</si>
  <si>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</si>
  <si>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</si>
  <si>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</si>
  <si>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</si>
  <si>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</si>
  <si>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</si>
  <si>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</si>
  <si>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</si>
  <si>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</si>
  <si>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</si>
  <si>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</si>
  <si>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</si>
  <si>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</si>
  <si>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</si>
  <si>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</si>
  <si>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</si>
  <si>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</si>
  <si>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</si>
  <si>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</si>
  <si>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</si>
  <si>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</si>
  <si>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</si>
  <si>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</si>
  <si>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</si>
  <si>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</si>
  <si>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</si>
  <si>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</si>
  <si>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</si>
  <si>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</si>
  <si>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</si>
  <si>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</si>
  <si>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</si>
  <si>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</si>
  <si>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</si>
  <si>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</si>
  <si>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</si>
  <si>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</si>
  <si>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</si>
  <si>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</si>
  <si>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</si>
  <si>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</si>
  <si>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</si>
  <si>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</si>
  <si>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</si>
  <si>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</si>
  <si>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</si>
  <si>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</si>
  <si>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</si>
  <si>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</si>
  <si>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</si>
  <si>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</si>
  <si>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</si>
  <si>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</si>
  <si>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</si>
  <si>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</si>
  <si>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</si>
  <si>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</si>
  <si>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</si>
  <si>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</si>
  <si>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</si>
  <si>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</si>
  <si>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</si>
  <si>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</si>
  <si>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</si>
  <si>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</si>
  <si>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</si>
  <si>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</si>
  <si>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</si>
  <si>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</si>
  <si>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</si>
  <si>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</si>
  <si>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</si>
  <si>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</si>
  <si>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</si>
  <si>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</si>
  <si>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</si>
  <si>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</si>
  <si>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</si>
  <si>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</si>
  <si>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</si>
  <si>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</si>
  <si>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</si>
  <si>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</si>
  <si>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</si>
  <si>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</si>
  <si>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</si>
  <si>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</si>
  <si>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</si>
  <si>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</si>
  <si>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</si>
  <si>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</si>
  <si>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</si>
  <si>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</si>
  <si>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</si>
  <si>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</si>
  <si>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</si>
  <si>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</si>
  <si>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</si>
  <si>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</si>
  <si>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</si>
  <si>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</si>
  <si>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</si>
  <si>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</si>
  <si>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</si>
  <si>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</si>
  <si>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</si>
  <si>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</si>
  <si>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</si>
  <si>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</si>
  <si>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</si>
  <si>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</si>
  <si>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</si>
  <si>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</si>
  <si>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</si>
  <si>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</si>
  <si>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</si>
  <si>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</si>
  <si>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</si>
  <si>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</si>
  <si>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</si>
  <si>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</si>
  <si>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</si>
  <si>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</si>
  <si>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</si>
  <si>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</si>
  <si>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</si>
  <si>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</si>
  <si>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</si>
  <si>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</si>
  <si>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</si>
  <si>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</si>
  <si>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</si>
  <si>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</si>
  <si>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</si>
  <si>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</si>
  <si>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</si>
  <si>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</si>
  <si>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</si>
  <si>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</si>
  <si>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</si>
  <si>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</si>
  <si>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</si>
  <si>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</si>
  <si>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</si>
  <si>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</si>
  <si>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</si>
  <si>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</si>
  <si>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</si>
  <si>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</si>
  <si>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</si>
  <si>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</si>
  <si>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</si>
  <si>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</si>
  <si>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</si>
  <si>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</si>
  <si>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</si>
  <si>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</si>
  <si>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</si>
  <si>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</si>
  <si>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</si>
  <si>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</si>
  <si>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</si>
  <si>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</si>
  <si>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</si>
  <si>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</si>
  <si>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</si>
  <si>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</si>
  <si>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</si>
  <si>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</si>
  <si>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</si>
  <si>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</si>
  <si>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</si>
  <si>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</si>
  <si>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</si>
  <si>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</si>
  <si>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</si>
  <si>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</si>
  <si>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</si>
  <si>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</si>
  <si>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</si>
  <si>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</si>
  <si>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</si>
  <si>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</si>
  <si>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</si>
  <si>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</si>
  <si>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</si>
  <si>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</si>
  <si>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</si>
  <si>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</si>
  <si>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</si>
  <si>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</si>
  <si>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</si>
  <si>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</si>
  <si>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</si>
  <si>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</si>
  <si>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</si>
  <si>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</si>
  <si>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</si>
  <si>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</si>
  <si>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</si>
  <si>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</si>
  <si>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</si>
  <si>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</si>
  <si>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</si>
  <si>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</si>
  <si>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</si>
  <si>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</si>
  <si>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</si>
  <si>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</si>
  <si>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</si>
  <si>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</si>
  <si>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</si>
  <si>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</si>
  <si>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</si>
  <si>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</si>
  <si>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</si>
  <si>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</si>
  <si>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</si>
  <si>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</si>
  <si>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</si>
  <si>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</si>
  <si>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</si>
  <si>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</si>
  <si>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</si>
  <si>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</si>
  <si>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</si>
  <si>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</si>
  <si>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</si>
  <si>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</si>
  <si>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</si>
  <si>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</si>
  <si>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</si>
  <si>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</si>
  <si>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</si>
  <si>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</si>
  <si>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</si>
  <si>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</si>
  <si>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</si>
  <si>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</si>
  <si>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</si>
  <si>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</si>
  <si>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</si>
  <si>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</si>
  <si>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</si>
  <si>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</si>
  <si>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</si>
  <si>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</si>
  <si>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</si>
  <si>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</si>
  <si>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</si>
  <si>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</si>
  <si>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</si>
  <si>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</si>
  <si>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</si>
  <si>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</si>
  <si>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</si>
  <si>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</si>
  <si>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</si>
  <si>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</si>
  <si>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</si>
  <si>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</si>
  <si>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</si>
  <si>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</si>
  <si>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</si>
  <si>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</si>
  <si>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</si>
  <si>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</si>
  <si>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</si>
  <si>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</si>
  <si>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</si>
  <si>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</si>
  <si>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</si>
  <si>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</si>
  <si>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</si>
  <si>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</si>
  <si>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</si>
  <si>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</si>
  <si>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</si>
  <si>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</si>
  <si>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</si>
  <si>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</si>
  <si>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</si>
  <si>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</si>
  <si>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</si>
  <si>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</si>
  <si>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</si>
  <si>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</si>
  <si>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</si>
  <si>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</si>
  <si>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</si>
  <si>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</si>
  <si>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</si>
  <si>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</si>
  <si>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</si>
  <si>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</si>
  <si>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</si>
  <si>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</si>
  <si>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</si>
  <si>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</si>
  <si>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</si>
  <si>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</si>
  <si>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</si>
  <si>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</si>
  <si>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</si>
  <si>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</si>
  <si>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</si>
  <si>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</si>
  <si>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</si>
  <si>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</si>
  <si>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</si>
  <si>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</si>
  <si>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</si>
  <si>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</si>
  <si>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</si>
  <si>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</si>
  <si>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</si>
  <si>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</si>
  <si>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</si>
  <si>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</si>
  <si>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</si>
  <si>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</si>
  <si>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</si>
  <si>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</si>
  <si>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</si>
  <si>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</si>
  <si>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</si>
  <si>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</si>
  <si>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</si>
  <si>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</si>
  <si>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</si>
  <si>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</si>
  <si>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</si>
  <si>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</si>
  <si>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</si>
  <si>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</si>
  <si>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</si>
  <si>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</si>
  <si>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</si>
  <si>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</si>
  <si>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</si>
  <si>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</si>
  <si>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</si>
  <si>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</si>
  <si>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</si>
  <si>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</si>
  <si>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</si>
  <si>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</si>
  <si>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</si>
  <si>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</si>
  <si>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</si>
  <si>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</si>
  <si>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</si>
  <si>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</si>
  <si>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</si>
  <si>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</si>
  <si>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</si>
  <si>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</si>
  <si>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</si>
  <si>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</si>
  <si>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</si>
  <si>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</si>
  <si>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</si>
  <si>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</si>
  <si>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</si>
  <si>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</si>
  <si>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</si>
  <si>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</si>
  <si>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</si>
  <si>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</si>
  <si>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</si>
  <si>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</si>
  <si>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</si>
  <si>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</si>
  <si>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</si>
  <si>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</si>
  <si>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</si>
  <si>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</si>
  <si>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</si>
  <si>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</si>
  <si>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</si>
  <si>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</si>
  <si>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</si>
  <si>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</si>
  <si>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</si>
  <si>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</si>
  <si>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</si>
  <si>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</si>
  <si>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</si>
  <si>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</si>
  <si>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</si>
  <si>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</si>
  <si>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</si>
  <si>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</si>
  <si>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</si>
  <si>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</si>
  <si>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</si>
  <si>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</si>
  <si>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</si>
  <si>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</si>
  <si>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</si>
  <si>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</si>
  <si>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</si>
  <si>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</si>
  <si>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</si>
  <si>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</si>
  <si>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</si>
  <si>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</si>
  <si>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</si>
  <si>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</si>
  <si>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</si>
  <si>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</si>
  <si>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</si>
  <si>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</si>
  <si>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</si>
  <si>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</si>
  <si>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</si>
  <si>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</si>
  <si>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</si>
  <si>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</si>
  <si>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</si>
  <si>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</si>
  <si>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</si>
  <si>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</si>
  <si>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</si>
  <si>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</si>
  <si>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</si>
  <si>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</si>
  <si>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</si>
  <si>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</si>
  <si>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</si>
  <si>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</si>
  <si>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</si>
  <si>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</si>
  <si>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</si>
  <si>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</si>
  <si>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</si>
  <si>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</si>
  <si>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</si>
  <si>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</si>
  <si>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</si>
  <si>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</si>
  <si>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</si>
  <si>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</si>
  <si>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</si>
  <si>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</si>
  <si>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</si>
  <si>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</si>
  <si>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</si>
  <si>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</si>
  <si>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</si>
  <si>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</si>
  <si>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</si>
  <si>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</si>
  <si>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</si>
  <si>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</si>
  <si>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</si>
  <si>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</si>
  <si>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</si>
  <si>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</si>
  <si>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</si>
  <si>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</si>
  <si>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</si>
  <si>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</si>
  <si>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</si>
  <si>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</si>
  <si>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</si>
  <si>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</si>
  <si>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</si>
  <si>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</si>
  <si>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</si>
  <si>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</si>
  <si>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</si>
  <si>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</si>
  <si>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</si>
  <si>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</si>
  <si>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</si>
  <si>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</si>
  <si>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</si>
  <si>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</si>
  <si>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</si>
  <si>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</si>
  <si>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</si>
  <si>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</si>
  <si>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</si>
  <si>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</si>
  <si>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</si>
  <si>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</si>
  <si>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</si>
  <si>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</si>
  <si>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</si>
  <si>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</si>
  <si>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</si>
  <si>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</si>
  <si>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</si>
  <si>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</si>
  <si>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</si>
  <si>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</si>
  <si>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</si>
  <si>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</si>
  <si>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</si>
  <si>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</si>
  <si>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</si>
  <si>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</si>
  <si>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</si>
  <si>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</si>
  <si>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</si>
  <si>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</si>
  <si>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</si>
  <si>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</si>
  <si>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</si>
  <si>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</si>
  <si>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</si>
  <si>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</si>
  <si>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</si>
  <si>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</si>
  <si>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</si>
  <si>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</si>
  <si>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</si>
  <si>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</si>
  <si>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</si>
  <si>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</si>
  <si>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</si>
  <si>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</si>
  <si>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</si>
  <si>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</si>
  <si>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</si>
  <si>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</si>
  <si>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</si>
  <si>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</si>
  <si>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</si>
  <si>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</si>
  <si>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</si>
  <si>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</si>
  <si>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</si>
  <si>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</si>
  <si>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</si>
  <si>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</si>
  <si>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</si>
  <si>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</si>
  <si>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</si>
  <si>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</si>
  <si>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</si>
  <si>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</si>
  <si>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</si>
  <si>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</si>
  <si>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</si>
  <si>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</si>
  <si>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</si>
  <si>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</si>
  <si>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</si>
  <si>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</si>
  <si>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</si>
  <si>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</si>
  <si>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</si>
  <si>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</si>
  <si>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</si>
  <si>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</si>
  <si>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</si>
  <si>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</si>
  <si>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</si>
  <si>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</si>
  <si>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</si>
  <si>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</si>
  <si>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</si>
  <si>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</si>
  <si>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</si>
  <si>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</si>
  <si>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</si>
  <si>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</si>
  <si>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</si>
  <si>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</si>
  <si>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</si>
  <si>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</si>
  <si>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</si>
  <si>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</si>
  <si>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</si>
  <si>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</si>
  <si>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</si>
  <si>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</si>
  <si>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</si>
  <si>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</si>
  <si>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</si>
  <si>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</si>
  <si>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</si>
  <si>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</si>
  <si>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</si>
  <si>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</si>
  <si>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</si>
  <si>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</si>
  <si>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</si>
  <si>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</si>
  <si>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</si>
  <si>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</si>
  <si>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</si>
  <si>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</si>
  <si>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</si>
  <si>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</si>
  <si>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</si>
  <si>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</si>
  <si>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</si>
  <si>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</si>
  <si>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</si>
  <si>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</si>
  <si>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</si>
  <si>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</si>
  <si>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</si>
  <si>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</si>
  <si>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</si>
  <si>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</si>
  <si>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</si>
  <si>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</si>
  <si>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</si>
  <si>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</si>
  <si>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</si>
  <si>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</si>
  <si>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</si>
  <si>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</si>
  <si>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</si>
  <si>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</si>
  <si>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</si>
  <si>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</si>
  <si>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</si>
  <si>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</si>
  <si>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</si>
  <si>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</si>
  <si>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</si>
  <si>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</si>
  <si>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</si>
  <si>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</si>
  <si>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</si>
  <si>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</si>
  <si>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</si>
  <si>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</si>
  <si>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</si>
  <si>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</si>
  <si>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</si>
  <si>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</si>
  <si>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</si>
  <si>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</si>
  <si>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</si>
  <si>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</si>
  <si>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</si>
  <si>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</si>
  <si>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</si>
  <si>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</si>
  <si>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</si>
  <si>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</si>
  <si>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</si>
  <si>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</si>
  <si>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</si>
  <si>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</si>
  <si>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</si>
  <si>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</si>
  <si>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</si>
  <si>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</si>
  <si>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</si>
  <si>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</si>
  <si>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</si>
  <si>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</si>
  <si>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</si>
  <si>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</si>
  <si>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</si>
  <si>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</si>
  <si>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</si>
  <si>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</si>
  <si>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</si>
  <si>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</si>
  <si>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</si>
  <si>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</si>
  <si>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</si>
  <si>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</si>
  <si>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</si>
  <si>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</si>
  <si>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</si>
  <si>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</si>
  <si>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</si>
  <si>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</si>
  <si>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</si>
  <si>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</si>
  <si>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</si>
  <si>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</si>
  <si>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</si>
  <si>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</si>
  <si>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</si>
  <si>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</si>
  <si>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</si>
  <si>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</si>
  <si>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</si>
  <si>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</si>
  <si>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</si>
  <si>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</si>
  <si>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</si>
  <si>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</si>
  <si>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</si>
  <si>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</si>
  <si>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</si>
  <si>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</si>
  <si>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</si>
  <si>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</si>
  <si>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</si>
  <si>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</si>
  <si>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</si>
  <si>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</si>
  <si>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</si>
  <si>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</si>
  <si>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</si>
  <si>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</si>
  <si>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</si>
  <si>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</si>
  <si>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</si>
  <si>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</si>
  <si>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</si>
  <si>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</si>
  <si>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</si>
  <si>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</si>
  <si>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</si>
  <si>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</si>
  <si>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</si>
  <si>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</si>
  <si>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</si>
  <si>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</si>
  <si>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</si>
  <si>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</si>
  <si>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</si>
  <si>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</si>
  <si>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</si>
  <si>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</si>
  <si>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</si>
  <si>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</si>
  <si>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</si>
  <si>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</si>
  <si>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</si>
  <si>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</si>
  <si>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</si>
  <si>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</si>
  <si>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</si>
  <si>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</si>
  <si>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</si>
  <si>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</si>
  <si>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</si>
  <si>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</si>
  <si>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</si>
  <si>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</si>
  <si>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</si>
  <si>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</si>
  <si>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</si>
  <si>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</si>
  <si>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</si>
  <si>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</si>
  <si>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</si>
  <si>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</si>
  <si>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</si>
  <si>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</si>
  <si>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</si>
  <si>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</si>
  <si>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</si>
  <si>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</si>
  <si>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</si>
  <si>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</si>
  <si>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</si>
  <si>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</si>
  <si>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</si>
  <si>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</si>
  <si>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</si>
  <si>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</si>
  <si>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</si>
  <si>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</si>
  <si>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</si>
  <si>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</si>
  <si>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</si>
  <si>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</si>
  <si>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</si>
  <si>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</si>
  <si>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</si>
  <si>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</si>
  <si>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</si>
  <si>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</si>
  <si>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</si>
  <si>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</si>
  <si>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</si>
  <si>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</si>
  <si>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</si>
  <si>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</si>
  <si>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</si>
  <si>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</si>
  <si>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</si>
  <si>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</si>
  <si>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</si>
  <si>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</si>
  <si>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</si>
  <si>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</si>
  <si>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</si>
  <si>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</si>
  <si>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</si>
  <si>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</si>
  <si>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</si>
  <si>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</si>
  <si>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</si>
  <si>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</si>
  <si>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</si>
  <si>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</si>
  <si>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</si>
  <si>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</si>
  <si>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</si>
  <si>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</si>
  <si>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</si>
  <si>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</si>
  <si>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</si>
  <si>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</si>
  <si>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</si>
  <si>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</si>
  <si>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</si>
  <si>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</si>
  <si>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</si>
  <si>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</si>
  <si>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</si>
  <si>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</si>
  <si>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</si>
  <si>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</si>
  <si>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</si>
  <si>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</si>
  <si>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</si>
  <si>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</si>
  <si>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</si>
  <si>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</si>
  <si>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</si>
  <si>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</si>
  <si>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</si>
  <si>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</si>
  <si>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</si>
  <si>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</si>
  <si>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</si>
  <si>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</si>
  <si>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</si>
  <si>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</si>
  <si>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</si>
  <si>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</si>
  <si>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</si>
  <si>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</si>
  <si>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</si>
  <si>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</si>
  <si>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</si>
  <si>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</si>
  <si>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</si>
  <si>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</si>
  <si>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</si>
  <si>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</si>
  <si>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</si>
  <si>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</si>
  <si>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</si>
  <si>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</si>
  <si>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</si>
  <si>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</si>
  <si>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</si>
  <si>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</si>
  <si>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</si>
  <si>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</si>
  <si>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</si>
  <si>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</si>
  <si>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</si>
  <si>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</si>
  <si>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</si>
  <si>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</si>
  <si>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</si>
  <si>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</si>
  <si>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</si>
  <si>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</si>
  <si>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</si>
  <si>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</si>
  <si>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</si>
  <si>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</si>
  <si>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</si>
  <si>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</si>
  <si>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</si>
  <si>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</si>
  <si>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</si>
  <si>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</si>
  <si>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</si>
  <si>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</si>
  <si>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</si>
  <si>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</si>
  <si>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</si>
  <si>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</si>
  <si>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</si>
  <si>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</si>
  <si>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</si>
  <si>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</si>
  <si>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</si>
  <si>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</si>
  <si>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</si>
  <si>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</si>
  <si>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</si>
  <si>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</si>
  <si>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</si>
  <si>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</si>
  <si>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</si>
  <si>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</si>
  <si>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</si>
  <si>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</si>
  <si>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</si>
  <si>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</si>
  <si>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</si>
  <si>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</si>
  <si>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</si>
  <si>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</si>
  <si>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</si>
  <si>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</si>
  <si>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</si>
  <si>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</si>
  <si>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</si>
  <si>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</si>
  <si>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</si>
  <si>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</si>
  <si>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</si>
  <si>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</si>
  <si>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</si>
  <si>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</si>
  <si>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</si>
  <si>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</si>
  <si>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</si>
  <si>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</si>
  <si>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</si>
  <si>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</si>
  <si>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</si>
  <si>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</si>
  <si>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</si>
  <si>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</si>
  <si>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</si>
  <si>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</si>
  <si>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</si>
  <si>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</si>
  <si>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</si>
  <si>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</si>
  <si>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</si>
  <si>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</si>
  <si>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</si>
  <si>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</si>
  <si>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</si>
  <si>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</si>
  <si>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</si>
  <si>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</si>
  <si>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</si>
  <si>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</si>
  <si>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</si>
  <si>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</si>
  <si>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</si>
  <si>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</si>
  <si>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</si>
  <si>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</si>
  <si>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</si>
  <si>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</si>
  <si>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</si>
  <si>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</si>
  <si>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</si>
  <si>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</si>
  <si>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</si>
  <si>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</si>
  <si>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</si>
  <si>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</si>
  <si>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</si>
  <si>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</si>
  <si>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</si>
  <si>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</si>
  <si>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</si>
  <si>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</si>
  <si>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</si>
  <si>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</si>
  <si>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</si>
  <si>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</si>
  <si>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</si>
  <si>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</si>
  <si>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</si>
  <si>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</si>
  <si>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</si>
  <si>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</si>
  <si>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</si>
  <si>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</si>
  <si>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</si>
  <si>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</si>
  <si>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</si>
  <si>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</si>
  <si>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</si>
  <si>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</si>
  <si>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</si>
  <si>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</si>
  <si>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</si>
  <si>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</si>
  <si>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</si>
  <si>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</si>
  <si>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</si>
  <si>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</si>
  <si>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</si>
  <si>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</si>
  <si>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</si>
  <si>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</si>
  <si>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</si>
  <si>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</si>
  <si>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</si>
  <si>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</si>
  <si>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</si>
  <si>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</si>
  <si>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</si>
  <si>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</si>
  <si>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</si>
  <si>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</si>
  <si>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</si>
  <si>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</si>
  <si>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</si>
  <si>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</si>
  <si>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</si>
  <si>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</si>
  <si>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</si>
  <si>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</si>
  <si>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</si>
  <si>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</si>
  <si>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</si>
  <si>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</si>
  <si>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</si>
  <si>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</si>
  <si>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</si>
  <si>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</si>
  <si>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</si>
  <si>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</si>
  <si>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</si>
  <si>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</si>
  <si>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</si>
  <si>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</si>
  <si>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</si>
  <si>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</si>
  <si>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</si>
  <si>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</si>
  <si>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</si>
  <si>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</si>
  <si>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</si>
  <si>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</si>
  <si>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</si>
  <si>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</si>
  <si>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</si>
  <si>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</si>
  <si>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</si>
  <si>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</si>
  <si>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</si>
  <si>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</si>
  <si>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</si>
  <si>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</si>
  <si>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</si>
  <si>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</si>
  <si>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</si>
  <si>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</si>
  <si>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</si>
  <si>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</si>
  <si>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</si>
  <si>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</si>
  <si>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</si>
  <si>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</si>
  <si>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</si>
  <si>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</si>
  <si>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</si>
  <si>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</si>
  <si>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</si>
  <si>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</si>
  <si>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</si>
  <si>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</si>
  <si>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</si>
  <si>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</si>
  <si>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</si>
  <si>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</si>
  <si>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</si>
  <si>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</si>
  <si>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</si>
  <si>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</si>
  <si>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</si>
  <si>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</si>
  <si>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</si>
  <si>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</si>
  <si>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</si>
  <si>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</si>
  <si>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</si>
  <si>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</si>
  <si>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</si>
  <si>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</si>
  <si>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</si>
  <si>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</si>
  <si>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</si>
  <si>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</si>
  <si>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</si>
  <si>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</si>
  <si>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</si>
  <si>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</si>
  <si>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</si>
  <si>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</si>
  <si>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</si>
  <si>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</si>
  <si>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</si>
  <si>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</si>
  <si>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</si>
  <si>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</si>
  <si>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</si>
  <si>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</si>
  <si>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</si>
  <si>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</si>
  <si>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</si>
  <si>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</si>
  <si>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</si>
  <si>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</si>
  <si>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</si>
  <si>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</si>
  <si>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</si>
  <si>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</si>
  <si>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</si>
  <si>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</si>
  <si>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</si>
  <si>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</si>
  <si>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</si>
  <si>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</si>
  <si>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</si>
  <si>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</si>
  <si>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</si>
  <si>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</si>
  <si>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</si>
  <si>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</si>
  <si>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</si>
  <si>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</si>
  <si>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</si>
  <si>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</si>
  <si>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</si>
  <si>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</si>
  <si>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</si>
  <si>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</si>
  <si>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</si>
  <si>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</si>
  <si>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</si>
  <si>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</si>
  <si>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</si>
  <si>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</si>
  <si>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</si>
  <si>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</si>
  <si>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</si>
  <si>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</si>
  <si>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</si>
  <si>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</si>
  <si>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</si>
  <si>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</si>
  <si>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</si>
  <si>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</si>
  <si>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</si>
  <si>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</si>
  <si>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</si>
  <si>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</si>
  <si>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</si>
  <si>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</si>
  <si>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</si>
  <si>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</si>
  <si>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</si>
  <si>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</si>
  <si>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</si>
  <si>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</si>
  <si>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</si>
  <si>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</si>
  <si>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</si>
  <si>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</si>
  <si>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</si>
  <si>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</si>
  <si>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</si>
  <si>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</si>
  <si>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</si>
  <si>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</si>
  <si>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</si>
  <si>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</si>
  <si>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</si>
  <si>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</si>
  <si>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</si>
  <si>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</si>
  <si>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</si>
  <si>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</si>
  <si>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</si>
  <si>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</si>
  <si>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</si>
  <si>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</si>
  <si>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</si>
  <si>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</si>
  <si>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</si>
  <si>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</si>
  <si>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</si>
  <si>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</si>
  <si>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</si>
  <si>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</si>
  <si>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</si>
  <si>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</si>
  <si>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</si>
  <si>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</si>
  <si>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</si>
  <si>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</si>
  <si>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</si>
  <si>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</si>
  <si>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</si>
  <si>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</si>
  <si>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</si>
  <si>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</si>
  <si>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</si>
  <si>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</si>
  <si>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</si>
  <si>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</si>
  <si>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</si>
  <si>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</si>
  <si>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</si>
  <si>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</si>
  <si>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</si>
  <si>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</si>
  <si>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</si>
  <si>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</si>
  <si>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</si>
  <si>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</si>
  <si>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</si>
  <si>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</si>
  <si>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</si>
  <si>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</si>
  <si>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</si>
  <si>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</si>
  <si>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</si>
  <si>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</si>
  <si>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</si>
  <si>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</si>
  <si>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</si>
  <si>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</si>
  <si>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</si>
  <si>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</si>
  <si>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</si>
  <si>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</si>
  <si>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</si>
  <si>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</si>
  <si>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</si>
  <si>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</si>
  <si>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</si>
  <si>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</si>
  <si>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</si>
  <si>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</si>
  <si>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</si>
  <si>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</si>
  <si>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</si>
  <si>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</si>
  <si>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</si>
  <si>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</si>
  <si>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</si>
  <si>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</si>
  <si>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</si>
  <si>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</si>
  <si>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</si>
  <si>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</si>
  <si>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</si>
  <si>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</si>
  <si>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</si>
  <si>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</si>
  <si>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</si>
  <si>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</si>
  <si>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</si>
  <si>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</si>
  <si>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</si>
  <si>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</si>
  <si>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</si>
  <si>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</si>
  <si>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</si>
  <si>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</si>
  <si>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</si>
  <si>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</si>
  <si>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</si>
  <si>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</si>
  <si>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</si>
  <si>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</si>
  <si>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</si>
  <si>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</si>
  <si>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</si>
  <si>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</si>
  <si>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</si>
  <si>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</si>
  <si>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</si>
  <si>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</si>
  <si>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</si>
  <si>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</si>
  <si>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</si>
  <si>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</si>
  <si>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</si>
  <si>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</si>
  <si>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</si>
  <si>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</si>
  <si>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</si>
  <si>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</si>
  <si>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</si>
  <si>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</si>
  <si>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</si>
  <si>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</si>
  <si>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</si>
  <si>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</si>
  <si>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</si>
  <si>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</si>
  <si>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</si>
  <si>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</si>
  <si>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</si>
  <si>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</si>
  <si>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</si>
  <si>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</si>
  <si>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</si>
  <si>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</si>
  <si>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</si>
  <si>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</si>
  <si>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</si>
  <si>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</si>
  <si>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</si>
  <si>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</si>
  <si>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</si>
  <si>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</si>
  <si>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</si>
  <si>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</si>
  <si>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</si>
  <si>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</si>
  <si>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</si>
  <si>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</si>
  <si>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</si>
  <si>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</si>
  <si>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</si>
  <si>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</si>
  <si>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</si>
  <si>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</si>
  <si>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</si>
  <si>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</si>
  <si>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</si>
  <si>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</si>
  <si>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</si>
  <si>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</si>
  <si>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</si>
  <si>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</si>
  <si>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</si>
  <si>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</si>
  <si>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</si>
  <si>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</si>
  <si>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</si>
  <si>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</si>
  <si>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</si>
  <si>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</si>
  <si>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</si>
  <si>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</si>
  <si>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</si>
  <si>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</si>
  <si>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</si>
  <si>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</si>
  <si>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</si>
  <si>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</si>
  <si>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</si>
  <si>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</si>
  <si>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</si>
  <si>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</si>
  <si>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</si>
  <si>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</si>
  <si>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</si>
  <si>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</si>
  <si>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</si>
  <si>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</si>
  <si>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</si>
  <si>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</si>
  <si>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</si>
  <si>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</si>
  <si>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</si>
  <si>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</si>
  <si>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</si>
  <si>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</si>
  <si>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</si>
  <si>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</si>
  <si>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</si>
  <si>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</si>
  <si>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</si>
  <si>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</si>
  <si>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</si>
  <si>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</si>
  <si>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</si>
  <si>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</si>
  <si>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</si>
  <si>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</si>
  <si>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</si>
  <si>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</si>
  <si>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</si>
  <si>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</si>
  <si>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</si>
  <si>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</si>
  <si>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</si>
  <si>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</si>
  <si>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</si>
  <si>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</si>
  <si>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</si>
  <si>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</si>
  <si>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</si>
  <si>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</si>
  <si>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</si>
  <si>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</si>
  <si>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</si>
  <si>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</si>
  <si>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</si>
  <si>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</si>
  <si>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</si>
  <si>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</si>
  <si>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</si>
  <si>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</si>
  <si>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</si>
  <si>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</si>
  <si>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</si>
  <si>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</si>
  <si>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</si>
  <si>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</si>
  <si>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</si>
  <si>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</si>
  <si>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</si>
  <si>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</si>
  <si>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</si>
  <si>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</si>
  <si>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</si>
  <si>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</si>
  <si>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</si>
  <si>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</si>
  <si>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</si>
  <si>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</si>
  <si>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</si>
  <si>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</si>
  <si>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</si>
  <si>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</si>
  <si>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</si>
  <si>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</si>
  <si>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</si>
  <si>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</si>
  <si>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</si>
  <si>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</si>
  <si>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</si>
  <si>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</si>
  <si>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</si>
  <si>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</si>
  <si>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</si>
  <si>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</si>
  <si>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</si>
  <si>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</si>
  <si>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</si>
  <si>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</si>
  <si>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</si>
  <si>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</si>
  <si>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</si>
  <si>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</si>
  <si>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</si>
  <si>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</si>
  <si>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</si>
  <si>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</si>
  <si>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</si>
  <si>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</si>
  <si>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</si>
  <si>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</si>
  <si>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</si>
  <si>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</si>
  <si>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</si>
  <si>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</si>
  <si>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</si>
  <si>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</si>
  <si>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</si>
  <si>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</si>
  <si>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</si>
  <si>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</si>
  <si>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</si>
  <si>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</si>
  <si>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</si>
  <si>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</si>
  <si>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</si>
  <si>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</si>
  <si>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</si>
  <si>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</si>
  <si>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</si>
  <si>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</si>
  <si>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</si>
  <si>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</si>
  <si>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</si>
  <si>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</si>
  <si>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</si>
  <si>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</si>
  <si>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</si>
  <si>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</si>
  <si>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</si>
  <si>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</si>
  <si>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</si>
  <si>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</si>
  <si>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</si>
  <si>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</si>
  <si>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</si>
  <si>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</si>
  <si>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</si>
  <si>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</si>
  <si>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</si>
  <si>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</si>
  <si>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</si>
  <si>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</si>
  <si>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</si>
  <si>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</si>
  <si>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</si>
  <si>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</si>
  <si>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</si>
  <si>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</si>
  <si>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</si>
  <si>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</si>
  <si>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</si>
  <si>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</si>
  <si>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</si>
  <si>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</si>
  <si>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</si>
  <si>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</si>
  <si>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</si>
  <si>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</si>
  <si>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</si>
  <si>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</si>
  <si>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</si>
  <si>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</si>
  <si>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</si>
  <si>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</si>
  <si>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</si>
  <si>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</si>
  <si>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</si>
  <si>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</si>
  <si>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</si>
  <si>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</si>
  <si>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</si>
  <si>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</si>
  <si>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</si>
  <si>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</si>
  <si>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</si>
  <si>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</si>
  <si>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</si>
  <si>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</si>
  <si>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</si>
  <si>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</si>
  <si>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</si>
  <si>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</si>
  <si>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</si>
  <si>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</si>
  <si>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</si>
  <si>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</si>
  <si>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</si>
  <si>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</si>
  <si>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</si>
  <si>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</si>
  <si>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</si>
  <si>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</si>
  <si>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</si>
  <si>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</si>
  <si>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</si>
  <si>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</si>
  <si>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</si>
  <si>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</si>
  <si>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</si>
  <si>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</si>
  <si>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</si>
  <si>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</si>
  <si>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</si>
  <si>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</si>
  <si>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</si>
  <si>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</si>
  <si>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</si>
  <si>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</si>
  <si>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</si>
  <si>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</si>
  <si>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</si>
  <si>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</si>
  <si>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</si>
  <si>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</si>
  <si>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</si>
  <si>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</si>
  <si>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</si>
  <si>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</si>
  <si>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</si>
  <si>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</si>
  <si>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</si>
  <si>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</si>
  <si>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</si>
  <si>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</si>
  <si>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</si>
  <si>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</si>
  <si>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</si>
  <si>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</si>
  <si>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</si>
  <si>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</si>
  <si>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</si>
  <si>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</si>
  <si>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</si>
  <si>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</si>
  <si>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</si>
  <si>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</si>
  <si>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</si>
  <si>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</si>
  <si>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</si>
  <si>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</si>
  <si>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</si>
  <si>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</si>
  <si>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</si>
  <si>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</si>
  <si>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</si>
  <si>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</si>
  <si>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</si>
  <si>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</si>
  <si>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</si>
  <si>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</si>
  <si>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</si>
  <si>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</si>
  <si>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</si>
  <si>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</si>
  <si>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</si>
  <si>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</si>
  <si>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</si>
  <si>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</si>
  <si>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</si>
  <si>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</si>
  <si>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</si>
  <si>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</si>
  <si>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</si>
  <si>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</si>
  <si>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</si>
  <si>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</si>
  <si>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</si>
  <si>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</si>
  <si>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</si>
  <si>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</si>
  <si>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</si>
  <si>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</si>
  <si>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</si>
  <si>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</si>
  <si>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</si>
  <si>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</si>
  <si>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</si>
  <si>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</si>
  <si>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</si>
  <si>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</si>
  <si>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</si>
  <si>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</si>
  <si>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</si>
  <si>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</si>
  <si>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</si>
  <si>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</si>
  <si>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</si>
  <si>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</si>
  <si>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</si>
  <si>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</si>
  <si>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</si>
  <si>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</si>
  <si>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</si>
  <si>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</si>
  <si>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</si>
  <si>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</si>
  <si>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</si>
  <si>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</si>
  <si>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</si>
  <si>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</si>
  <si>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</si>
  <si>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</si>
  <si>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</si>
  <si>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</si>
  <si>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</si>
  <si>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</si>
  <si>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</si>
  <si>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</si>
  <si>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</si>
  <si>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</si>
  <si>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</si>
  <si>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</si>
  <si>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</si>
  <si>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</si>
  <si>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</si>
  <si>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</si>
  <si>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</si>
  <si>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</si>
  <si>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</si>
  <si>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</si>
  <si>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</si>
  <si>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</si>
  <si>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</si>
  <si>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</si>
  <si>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</si>
  <si>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</si>
  <si>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</si>
  <si>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</si>
  <si>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</si>
  <si>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</si>
  <si>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</si>
  <si>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</si>
  <si>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</si>
  <si>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</si>
  <si>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</si>
  <si>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</si>
  <si>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</si>
  <si>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</si>
  <si>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</si>
  <si>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</si>
  <si>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</si>
  <si>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</si>
  <si>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</si>
  <si>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</si>
  <si>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</si>
  <si>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</si>
  <si>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</si>
  <si>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</si>
  <si>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</si>
  <si>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</si>
  <si>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</si>
  <si>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</si>
  <si>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</si>
  <si>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</si>
  <si>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</si>
  <si>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</si>
  <si>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</si>
  <si>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</si>
  <si>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</si>
  <si>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</si>
  <si>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</si>
  <si>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</si>
  <si>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</si>
  <si>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</si>
  <si>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</si>
  <si>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</si>
  <si>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</si>
  <si>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</si>
  <si>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</si>
  <si>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</si>
  <si>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</si>
  <si>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</si>
  <si>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</si>
  <si>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</si>
  <si>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</si>
  <si>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</si>
  <si>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</si>
  <si>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</si>
  <si>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</si>
  <si>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</si>
  <si>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</si>
  <si>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</si>
  <si>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</si>
  <si>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</si>
  <si>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</si>
  <si>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</si>
  <si>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</si>
  <si>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</si>
  <si>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</si>
  <si>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</si>
  <si>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</si>
  <si>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</si>
  <si>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</si>
  <si>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</si>
  <si>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</si>
  <si>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</si>
  <si>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</si>
  <si>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</si>
  <si>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</si>
  <si>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</si>
  <si>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</si>
  <si>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</si>
  <si>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</si>
  <si>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</si>
  <si>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</si>
  <si>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</si>
  <si>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</si>
  <si>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</si>
  <si>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</si>
  <si>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</si>
  <si>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</si>
  <si>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</si>
  <si>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</si>
  <si>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</si>
  <si>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</si>
  <si>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</si>
  <si>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</si>
  <si>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</si>
  <si>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</si>
  <si>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</si>
  <si>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</si>
  <si>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</si>
  <si>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</si>
  <si>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</si>
  <si>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</si>
  <si>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</si>
  <si>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</si>
  <si>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</si>
  <si>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</si>
  <si>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</si>
  <si>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</si>
  <si>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</si>
  <si>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</si>
  <si>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</si>
  <si>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</si>
  <si>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</si>
  <si>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</si>
  <si>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</si>
  <si>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</si>
  <si>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</si>
  <si>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</si>
  <si>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</si>
  <si>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</si>
  <si>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</si>
  <si>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</si>
  <si>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</si>
  <si>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</si>
  <si>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</si>
  <si>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</si>
  <si>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</si>
  <si>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</si>
  <si>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</si>
  <si>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</si>
  <si>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</si>
  <si>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</si>
  <si>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</si>
  <si>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</si>
  <si>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</si>
  <si>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</si>
  <si>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</si>
  <si>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</si>
  <si>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</si>
  <si>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</si>
  <si>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</si>
  <si>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</si>
  <si>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</si>
  <si>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</si>
  <si>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</si>
  <si>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</si>
  <si>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</si>
  <si>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</si>
  <si>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</si>
  <si>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</si>
  <si>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</si>
  <si>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</si>
  <si>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</si>
  <si>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</si>
  <si>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</si>
  <si>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</si>
  <si>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</si>
  <si>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</si>
  <si>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</si>
  <si>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</si>
  <si>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</si>
  <si>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</si>
  <si>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</si>
  <si>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</si>
  <si>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</si>
  <si>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</si>
  <si>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</si>
  <si>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</si>
  <si>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</si>
  <si>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</si>
  <si>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</si>
  <si>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</si>
  <si>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</si>
  <si>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</si>
  <si>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</si>
  <si>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</si>
  <si>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</si>
  <si>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</si>
  <si>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</si>
  <si>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</si>
  <si>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</si>
  <si>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</si>
  <si>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</si>
  <si>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</si>
  <si>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</si>
  <si>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</si>
  <si>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</si>
  <si>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</si>
  <si>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</si>
  <si>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</si>
  <si>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</si>
  <si>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</si>
  <si>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</si>
  <si>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</si>
  <si>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</si>
  <si>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</si>
  <si>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</si>
  <si>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</si>
  <si>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</si>
  <si>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</si>
  <si>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</si>
  <si>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</si>
  <si>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</si>
  <si>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</si>
  <si>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</si>
  <si>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</si>
  <si>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</si>
  <si>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</si>
  <si>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</si>
  <si>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</si>
  <si>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</si>
  <si>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</si>
  <si>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</si>
  <si>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</si>
  <si>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</si>
  <si>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</si>
  <si>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</si>
  <si>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</si>
  <si>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</si>
  <si>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</si>
  <si>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</si>
  <si>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</si>
  <si>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</si>
  <si>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</si>
  <si>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</si>
  <si>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</si>
  <si>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</si>
  <si>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</si>
  <si>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</si>
  <si>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</si>
  <si>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</si>
  <si>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</si>
  <si>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</si>
  <si>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</si>
  <si>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</si>
  <si>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</si>
  <si>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</si>
  <si>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</si>
  <si>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</si>
  <si>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</si>
  <si>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</si>
  <si>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</si>
  <si>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</si>
  <si>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</si>
  <si>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</si>
  <si>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</si>
  <si>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</si>
  <si>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</si>
  <si>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</si>
  <si>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</si>
  <si>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</si>
  <si>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</si>
  <si>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</si>
  <si>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</si>
  <si>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</si>
  <si>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</si>
  <si>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</si>
  <si>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</si>
  <si>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</si>
  <si>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</si>
  <si>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</si>
  <si>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</si>
  <si>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</si>
  <si>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</si>
  <si>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</si>
  <si>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</si>
  <si>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</si>
  <si>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</si>
  <si>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</si>
  <si>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</si>
  <si>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</si>
  <si>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</si>
  <si>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</si>
  <si>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</si>
  <si>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</si>
  <si>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</si>
  <si>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</si>
  <si>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</si>
  <si>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</si>
  <si>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</si>
  <si>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</si>
  <si>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</si>
  <si>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</si>
  <si>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</si>
  <si>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</si>
  <si>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</si>
  <si>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</si>
  <si>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</si>
  <si>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</si>
  <si>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</si>
  <si>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</si>
  <si>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</si>
  <si>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</si>
  <si>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</si>
  <si>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</si>
  <si>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</si>
  <si>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</si>
  <si>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</si>
  <si>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</si>
  <si>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</si>
  <si>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</si>
  <si>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</si>
  <si>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</si>
  <si>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</si>
  <si>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</si>
  <si>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</si>
  <si>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</si>
  <si>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</si>
  <si>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</si>
  <si>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</si>
  <si>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</si>
  <si>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</si>
  <si>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</si>
  <si>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</si>
  <si>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</si>
  <si>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</si>
  <si>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</si>
  <si>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</si>
  <si>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</si>
  <si>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</si>
  <si>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</si>
  <si>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</si>
  <si>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</si>
  <si>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</si>
  <si>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</si>
  <si>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</si>
  <si>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</si>
  <si>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</si>
  <si>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</si>
  <si>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</si>
  <si>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</si>
  <si>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</si>
  <si>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</si>
  <si>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</si>
  <si>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</si>
  <si>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</si>
  <si>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</si>
  <si>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</si>
  <si>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</si>
  <si>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</si>
  <si>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</si>
  <si>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</si>
  <si>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</si>
  <si>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</si>
  <si>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</si>
  <si>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</si>
  <si>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</si>
  <si>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</si>
  <si>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</si>
  <si>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</si>
  <si>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</si>
  <si>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</si>
  <si>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</si>
  <si>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</si>
  <si>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</si>
  <si>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</si>
  <si>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</si>
  <si>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</si>
  <si>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</si>
  <si>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</si>
  <si>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</si>
  <si>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</si>
  <si>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</si>
  <si>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</si>
  <si>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</si>
  <si>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</si>
  <si>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</si>
  <si>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</si>
  <si>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</si>
  <si>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</si>
  <si>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</si>
  <si>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</si>
  <si>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</si>
  <si>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</si>
  <si>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</si>
  <si>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</si>
  <si>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</si>
  <si>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</si>
  <si>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</si>
  <si>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</si>
  <si>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</si>
  <si>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</si>
  <si>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</si>
  <si>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</si>
  <si>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</si>
  <si>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</si>
  <si>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</si>
  <si>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</si>
  <si>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</si>
  <si>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</si>
  <si>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</si>
  <si>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</si>
  <si>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</si>
  <si>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</si>
  <si>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</si>
  <si>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</si>
  <si>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</si>
  <si>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</si>
  <si>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</si>
  <si>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</si>
  <si>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</si>
  <si>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</si>
  <si>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</si>
  <si>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</si>
  <si>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</si>
  <si>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</si>
  <si>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</si>
  <si>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</si>
  <si>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</si>
  <si>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</si>
  <si>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</si>
  <si>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</si>
  <si>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</si>
  <si>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</si>
  <si>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</si>
  <si>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</si>
  <si>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</si>
  <si>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</si>
  <si>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</si>
  <si>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</si>
  <si>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</si>
  <si>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</si>
  <si>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</si>
  <si>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</si>
  <si>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</si>
  <si>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</si>
  <si>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</si>
  <si>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</si>
  <si>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</si>
  <si>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</si>
  <si>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</si>
  <si>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</si>
  <si>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</si>
  <si>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</si>
  <si>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</si>
  <si>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</si>
  <si>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</si>
  <si>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</si>
  <si>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</si>
  <si>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</si>
  <si>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</si>
  <si>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</si>
  <si>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</si>
  <si>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</si>
  <si>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</si>
  <si>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</si>
  <si>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</si>
  <si>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</si>
  <si>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</si>
  <si>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</si>
  <si>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</si>
  <si>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</si>
  <si>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</si>
  <si>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</si>
  <si>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</si>
  <si>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</si>
  <si>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</si>
  <si>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</si>
  <si>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</si>
  <si>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</si>
  <si>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</si>
  <si>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</si>
  <si>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</si>
  <si>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</si>
  <si>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</si>
  <si>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</si>
  <si>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</si>
  <si>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</si>
  <si>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</si>
  <si>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</si>
  <si>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</si>
  <si>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</si>
  <si>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</si>
  <si>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</si>
  <si>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</si>
  <si>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</si>
  <si>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</si>
  <si>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</si>
  <si>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</si>
  <si>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</si>
  <si>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</si>
  <si>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</si>
  <si>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</si>
  <si>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</si>
  <si>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</si>
  <si>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</si>
  <si>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</si>
  <si>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</si>
  <si>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</si>
  <si>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</si>
  <si>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</si>
  <si>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</si>
  <si>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</si>
  <si>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</si>
  <si>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</si>
  <si>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</si>
  <si>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</si>
  <si>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</si>
  <si>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</si>
  <si>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</si>
  <si>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</si>
  <si>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</si>
  <si>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</si>
  <si>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</si>
  <si>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</si>
  <si>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</si>
  <si>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</si>
  <si>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</si>
  <si>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</si>
  <si>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</si>
  <si>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</si>
  <si>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</si>
  <si>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</si>
  <si>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</si>
  <si>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</si>
  <si>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</si>
  <si>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</si>
  <si>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</si>
  <si>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</si>
  <si>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</si>
  <si>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</si>
  <si>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</si>
  <si>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</si>
  <si>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</si>
  <si>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</si>
  <si>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</si>
  <si>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</si>
  <si>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</si>
  <si>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</si>
  <si>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</si>
  <si>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</si>
  <si>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</si>
  <si>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</si>
  <si>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</si>
  <si>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</si>
  <si>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</si>
  <si>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</si>
  <si>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</si>
  <si>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</si>
  <si>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</si>
  <si>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</si>
  <si>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</si>
  <si>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</si>
  <si>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</si>
  <si>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</si>
  <si>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</si>
  <si>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</si>
  <si>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</si>
  <si>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</si>
  <si>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</si>
  <si>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</si>
  <si>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</si>
  <si>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</si>
  <si>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</si>
  <si>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</si>
  <si>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</si>
  <si>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</si>
  <si>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</si>
  <si>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</si>
  <si>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</si>
  <si>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</si>
  <si>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</si>
  <si>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</si>
  <si>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</si>
  <si>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</si>
  <si>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</si>
  <si>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</si>
  <si>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</si>
  <si>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</si>
  <si>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</si>
  <si>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</si>
  <si>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</si>
  <si>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</si>
  <si>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</si>
  <si>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</si>
  <si>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</si>
  <si>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</si>
  <si>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</si>
  <si>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</si>
  <si>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</si>
  <si>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</si>
  <si>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</si>
  <si>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</si>
  <si>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</si>
  <si>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</si>
  <si>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</si>
  <si>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</si>
  <si>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</si>
  <si>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</si>
  <si>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</si>
  <si>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</si>
  <si>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</si>
  <si>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</si>
  <si>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</si>
  <si>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</si>
  <si>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</si>
  <si>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</si>
  <si>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</si>
  <si>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</si>
  <si>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</si>
  <si>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</si>
  <si>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</si>
  <si>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</si>
  <si>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</si>
  <si>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</si>
  <si>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</si>
  <si>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</si>
  <si>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</si>
  <si>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</si>
  <si>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</si>
  <si>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</si>
  <si>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</si>
  <si>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</si>
  <si>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</si>
  <si>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</si>
  <si>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</si>
  <si>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</si>
  <si>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</si>
  <si>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</si>
  <si>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</si>
  <si>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</si>
  <si>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</si>
  <si>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</si>
  <si>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</si>
  <si>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</si>
  <si>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</si>
  <si>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</si>
  <si>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</si>
  <si>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</si>
  <si>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</si>
  <si>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</si>
  <si>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</si>
  <si>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</si>
  <si>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</si>
  <si>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</si>
  <si>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</si>
  <si>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</si>
  <si>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</si>
  <si>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</si>
  <si>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</si>
  <si>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</si>
  <si>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</si>
  <si>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</si>
  <si>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</si>
  <si>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</si>
  <si>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</si>
  <si>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</si>
  <si>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</si>
  <si>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</si>
  <si>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</si>
  <si>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</si>
  <si>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</si>
  <si>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</si>
  <si>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</si>
  <si>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</si>
  <si>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</si>
  <si>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</si>
  <si>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</si>
  <si>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</si>
  <si>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</si>
  <si>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</si>
  <si>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</si>
  <si>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</si>
  <si>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</si>
  <si>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</si>
  <si>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</si>
  <si>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</si>
  <si>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</si>
  <si>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</si>
  <si>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</si>
  <si>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</si>
  <si>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</si>
  <si>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</si>
  <si>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</si>
  <si>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</si>
  <si>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</si>
  <si>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</si>
  <si>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</si>
  <si>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</si>
  <si>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</si>
  <si>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</si>
  <si>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</si>
  <si>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</si>
  <si>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</si>
  <si>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</si>
  <si>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</si>
  <si>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</si>
  <si>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</si>
  <si>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</si>
  <si>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</si>
  <si>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</si>
  <si>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</si>
  <si>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</si>
  <si>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</si>
  <si>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</si>
  <si>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</si>
  <si>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</si>
  <si>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</si>
  <si>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</si>
  <si>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</si>
  <si>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</si>
  <si>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</si>
  <si>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</si>
  <si>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</si>
  <si>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</si>
  <si>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</si>
  <si>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</si>
  <si>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</si>
  <si>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</si>
  <si>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</si>
  <si>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</si>
  <si>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</si>
  <si>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</si>
  <si>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</si>
  <si>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</si>
  <si>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</si>
  <si>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</si>
  <si>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</si>
  <si>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</si>
  <si>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</si>
  <si>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</si>
  <si>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</si>
  <si>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</si>
  <si>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</si>
  <si>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</si>
  <si>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</si>
  <si>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</si>
  <si>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</si>
  <si>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</si>
  <si>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</si>
  <si>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</si>
  <si>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</si>
  <si>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</si>
  <si>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</si>
  <si>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</si>
  <si>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</si>
  <si>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</si>
  <si>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</si>
  <si>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</si>
  <si>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</si>
  <si>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</si>
  <si>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</si>
  <si>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</si>
  <si>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</si>
  <si>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</si>
  <si>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</si>
  <si>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</si>
  <si>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</si>
  <si>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</si>
  <si>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</si>
  <si>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</si>
  <si>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</si>
  <si>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</si>
  <si>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</si>
  <si>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</si>
  <si>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</si>
  <si>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</si>
  <si>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</si>
  <si>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</si>
  <si>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</si>
  <si>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</si>
  <si>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</si>
  <si>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</si>
  <si>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</si>
  <si>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</si>
  <si>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</si>
  <si>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</si>
  <si>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</si>
  <si>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</si>
  <si>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</si>
  <si>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</si>
  <si>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</si>
  <si>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</si>
  <si>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</si>
  <si>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</si>
  <si>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</si>
  <si>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</si>
  <si>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</si>
  <si>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</si>
  <si>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</si>
  <si>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</si>
  <si>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</si>
  <si>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</si>
  <si>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</si>
  <si>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</si>
  <si>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</si>
  <si>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</si>
  <si>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</si>
  <si>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</si>
  <si>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</si>
  <si>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</si>
  <si>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</si>
  <si>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</si>
  <si>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</si>
  <si>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</si>
  <si>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</si>
  <si>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</si>
  <si>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</si>
  <si>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</si>
  <si>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</si>
  <si>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</si>
  <si>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</si>
  <si>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</si>
  <si>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</si>
  <si>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</si>
  <si>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</si>
  <si>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</si>
  <si>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</si>
  <si>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</si>
  <si>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</si>
  <si>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</si>
  <si>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</si>
  <si>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</si>
  <si>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</si>
  <si>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</si>
  <si>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</si>
  <si>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</si>
  <si>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</si>
  <si>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</si>
  <si>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</si>
  <si>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</si>
  <si>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</si>
  <si>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</si>
  <si>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</si>
  <si>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</si>
  <si>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</si>
  <si>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</si>
  <si>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</si>
  <si>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</si>
  <si>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</si>
  <si>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</si>
  <si>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</si>
  <si>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</si>
  <si>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</si>
  <si>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</si>
  <si>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</si>
  <si>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</si>
  <si>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</si>
  <si>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</si>
  <si>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</si>
  <si>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</si>
  <si>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</si>
  <si>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</si>
  <si>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</si>
  <si>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</si>
  <si>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</si>
  <si>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</si>
  <si>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</si>
  <si>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</si>
  <si>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</si>
  <si>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</si>
  <si>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</si>
  <si>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</si>
  <si>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</si>
  <si>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</si>
  <si>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</si>
  <si>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</si>
  <si>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</si>
  <si>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</si>
  <si>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</si>
  <si>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</si>
  <si>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</si>
  <si>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</si>
  <si>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</si>
  <si>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</si>
  <si>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</si>
  <si>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</si>
  <si>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</si>
  <si>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</si>
  <si>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</si>
  <si>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</si>
  <si>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</si>
  <si>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</si>
  <si>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</si>
  <si>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</si>
  <si>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</si>
  <si>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</si>
  <si>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</si>
  <si>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</si>
  <si>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</si>
  <si>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</si>
  <si>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</si>
  <si>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</si>
  <si>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</si>
  <si>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</si>
  <si>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</si>
  <si>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</si>
  <si>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</si>
  <si>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</si>
  <si>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</si>
  <si>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</si>
  <si>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</si>
  <si>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</si>
  <si>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</si>
  <si>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</si>
  <si>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</si>
  <si>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</si>
  <si>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</si>
  <si>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</si>
  <si>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</si>
  <si>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</si>
  <si>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</si>
  <si>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</si>
  <si>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</si>
  <si>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</si>
  <si>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</si>
  <si>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</si>
  <si>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</si>
  <si>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</si>
  <si>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</si>
  <si>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</si>
  <si>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</si>
  <si>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</si>
  <si>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</si>
  <si>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</si>
  <si>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</si>
  <si>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</si>
  <si>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</si>
  <si>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</si>
  <si>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</si>
  <si>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</si>
  <si>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</si>
  <si>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</si>
  <si>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</si>
  <si>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</si>
  <si>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</si>
  <si>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</si>
  <si>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</si>
  <si>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</si>
  <si>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</si>
  <si>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</si>
  <si>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</si>
  <si>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</si>
  <si>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</si>
  <si>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</si>
  <si>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</si>
  <si>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</si>
  <si>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</si>
  <si>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</si>
  <si>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</si>
  <si>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</si>
  <si>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</si>
  <si>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</si>
  <si>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</si>
  <si>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</si>
  <si>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</si>
  <si>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</si>
  <si>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</si>
  <si>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</si>
  <si>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</si>
  <si>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</si>
  <si>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</si>
  <si>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</si>
  <si>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</si>
  <si>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</si>
  <si>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</si>
  <si>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</si>
  <si>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</si>
  <si>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</si>
  <si>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</si>
  <si>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</si>
  <si>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</si>
  <si>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</si>
  <si>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</si>
  <si>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</si>
  <si>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</si>
  <si>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</si>
  <si>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</si>
  <si>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</si>
  <si>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</si>
  <si>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</si>
  <si>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</si>
  <si>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</si>
  <si>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</si>
  <si>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</si>
  <si>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</si>
  <si>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</si>
  <si>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</si>
  <si>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</si>
  <si>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</si>
  <si>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</si>
  <si>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</si>
  <si>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</si>
  <si>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</si>
  <si>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</si>
  <si>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</si>
  <si>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</si>
  <si>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</si>
  <si>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</si>
  <si>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</si>
  <si>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</si>
  <si>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</si>
  <si>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</si>
  <si>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</si>
  <si>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</si>
  <si>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</si>
  <si>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</si>
  <si>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</si>
  <si>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</si>
  <si>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</si>
  <si>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</si>
  <si>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</si>
  <si>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</si>
  <si>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</si>
  <si>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</si>
  <si>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</si>
  <si>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</si>
  <si>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</si>
  <si>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</si>
  <si>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</si>
  <si>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</si>
  <si>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</si>
  <si>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</si>
  <si>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</si>
  <si>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</si>
  <si>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</si>
  <si>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</si>
  <si>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</si>
  <si>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</si>
  <si>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</si>
  <si>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</si>
  <si>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</si>
  <si>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</si>
  <si>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</si>
  <si>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</si>
  <si>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</si>
  <si>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</si>
  <si>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</si>
  <si>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</si>
  <si>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</si>
  <si>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</si>
  <si>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</si>
  <si>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</si>
  <si>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</si>
  <si>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</si>
  <si>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</si>
  <si>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</si>
  <si>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</si>
  <si>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</si>
  <si>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</si>
  <si>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</si>
  <si>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</si>
  <si>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</si>
  <si>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</si>
  <si>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</si>
  <si>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</si>
  <si>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</si>
  <si>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</si>
  <si>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</si>
  <si>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</si>
  <si>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</si>
  <si>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</si>
  <si>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</si>
  <si>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</si>
  <si>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</si>
  <si>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</si>
  <si>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</si>
  <si>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</si>
  <si>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</si>
  <si>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</si>
  <si>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</si>
  <si>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</si>
  <si>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</si>
  <si>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</si>
  <si>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</si>
  <si>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</si>
  <si>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</si>
  <si>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</si>
  <si>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</si>
  <si>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</si>
  <si>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</si>
  <si>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</si>
  <si>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</si>
  <si>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</si>
  <si>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</si>
  <si>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</si>
  <si>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</si>
  <si>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</si>
  <si>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</si>
  <si>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</si>
  <si>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</si>
  <si>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</si>
  <si>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</si>
  <si>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</si>
  <si>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</si>
  <si>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</si>
  <si>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</si>
  <si>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</si>
  <si>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</si>
  <si>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</si>
  <si>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</si>
  <si>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</si>
  <si>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</si>
  <si>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</si>
  <si>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</si>
  <si>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</si>
  <si>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</si>
  <si>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</si>
  <si>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</si>
  <si>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</si>
  <si>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</si>
  <si>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</si>
  <si>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</si>
  <si>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</si>
  <si>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</si>
  <si>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</si>
  <si>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</si>
  <si>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</si>
  <si>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</si>
  <si>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</si>
  <si>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</si>
  <si>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</si>
  <si>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</si>
  <si>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</si>
  <si>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</si>
  <si>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</si>
  <si>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</si>
  <si>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</si>
  <si>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</si>
  <si>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</si>
  <si>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</si>
  <si>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</si>
  <si>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</si>
  <si>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</si>
  <si>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</si>
  <si>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</si>
  <si>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</si>
  <si>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</si>
  <si>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</si>
  <si>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</si>
  <si>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</si>
  <si>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</si>
  <si>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</si>
  <si>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</si>
  <si>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</si>
  <si>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</si>
  <si>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</si>
  <si>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</si>
  <si>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</si>
  <si>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</si>
  <si>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</si>
  <si>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</si>
  <si>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</si>
  <si>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</si>
  <si>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</si>
  <si>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</si>
  <si>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</si>
  <si>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</si>
  <si>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</si>
  <si>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</si>
  <si>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</si>
  <si>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</si>
  <si>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</si>
  <si>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</si>
  <si>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</si>
  <si>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</si>
  <si>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</si>
  <si>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</si>
  <si>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</si>
  <si>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</si>
  <si>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</si>
  <si>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</si>
  <si>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</si>
  <si>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</si>
  <si>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</si>
  <si>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</si>
  <si>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</si>
  <si>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</si>
  <si>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</si>
  <si>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</si>
  <si>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</si>
  <si>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</si>
  <si>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</si>
  <si>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</si>
  <si>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</si>
  <si>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</si>
  <si>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</si>
  <si>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</si>
  <si>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</si>
  <si>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</si>
  <si>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</si>
  <si>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</si>
  <si>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</si>
  <si>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</si>
  <si>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</si>
  <si>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</si>
  <si>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</si>
  <si>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</si>
  <si>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</si>
  <si>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</si>
  <si>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</si>
  <si>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</si>
  <si>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</si>
  <si>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</si>
  <si>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</si>
  <si>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</si>
  <si>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</si>
  <si>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</si>
  <si>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</si>
  <si>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</si>
  <si>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</si>
  <si>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</si>
  <si>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</si>
  <si>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</si>
  <si>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</si>
  <si>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</si>
  <si>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</si>
  <si>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</si>
  <si>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</si>
  <si>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</si>
  <si>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</si>
  <si>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</si>
  <si>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</si>
  <si>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</si>
  <si>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</si>
  <si>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</si>
  <si>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</si>
  <si>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</si>
  <si>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</si>
  <si>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</si>
  <si>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</si>
  <si>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</si>
  <si>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</si>
  <si>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</si>
  <si>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</si>
  <si>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</si>
  <si>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</si>
  <si>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</si>
  <si>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</si>
  <si>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</si>
  <si>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</si>
  <si>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</si>
  <si>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</si>
  <si>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</si>
  <si>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</si>
  <si>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</si>
  <si>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</si>
  <si>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</si>
  <si>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</si>
  <si>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</si>
  <si>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</si>
  <si>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</si>
  <si>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</si>
  <si>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</si>
  <si>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</si>
  <si>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</si>
  <si>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</si>
  <si>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</si>
  <si>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</si>
  <si>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</si>
  <si>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</si>
  <si>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</si>
  <si>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</si>
  <si>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</si>
  <si>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</si>
  <si>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</si>
  <si>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</si>
  <si>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</si>
  <si>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</si>
  <si>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</si>
  <si>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</si>
  <si>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</si>
  <si>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</si>
  <si>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</si>
  <si>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</si>
  <si>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</si>
  <si>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</si>
  <si>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</si>
  <si>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</si>
  <si>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</si>
  <si>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</si>
  <si>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</si>
  <si>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</si>
  <si>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</si>
  <si>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</si>
  <si>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</si>
  <si>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</si>
  <si>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</si>
  <si>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</si>
  <si>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</si>
  <si>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</si>
  <si>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</si>
  <si>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</si>
  <si>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</si>
  <si>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</si>
  <si>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</si>
  <si>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</si>
  <si>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</si>
  <si>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</si>
  <si>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</si>
  <si>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</si>
  <si>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</si>
  <si>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</si>
  <si>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</si>
  <si>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</si>
  <si>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</si>
  <si>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</si>
  <si>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</si>
  <si>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</si>
  <si>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</si>
  <si>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</si>
  <si>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</si>
  <si>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</si>
  <si>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</si>
  <si>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</si>
  <si>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</si>
  <si>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</si>
  <si>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</si>
  <si>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</si>
  <si>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</si>
  <si>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</si>
  <si>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</si>
  <si>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</si>
  <si>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</si>
  <si>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</si>
  <si>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</si>
  <si>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</si>
  <si>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</si>
  <si>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</si>
  <si>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</si>
  <si>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</si>
  <si>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</si>
  <si>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</si>
  <si>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</si>
  <si>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</si>
  <si>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</si>
  <si>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</si>
  <si>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</si>
  <si>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</si>
  <si>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</si>
  <si>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</si>
  <si>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</si>
  <si>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</si>
  <si>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</si>
  <si>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</si>
  <si>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</si>
  <si>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</si>
  <si>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</si>
  <si>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</si>
  <si>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</si>
  <si>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</si>
  <si>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</si>
  <si>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</si>
  <si>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</si>
  <si>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</si>
  <si>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</si>
  <si>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</si>
  <si>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</si>
  <si>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</si>
  <si>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</si>
  <si>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</si>
  <si>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</si>
  <si>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</si>
  <si>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</si>
  <si>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</si>
  <si>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</si>
  <si>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</si>
  <si>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</si>
  <si>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</si>
  <si>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</si>
  <si>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</si>
  <si>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</si>
  <si>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</si>
  <si>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</si>
  <si>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</si>
  <si>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</si>
  <si>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</si>
  <si>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</si>
  <si>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</si>
  <si>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</si>
  <si>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</si>
  <si>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</si>
  <si>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</si>
  <si>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</si>
  <si>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</si>
  <si>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</si>
  <si>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</si>
  <si>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</si>
  <si>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</si>
  <si>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</si>
  <si>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</si>
  <si>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</si>
  <si>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</si>
  <si>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</si>
  <si>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</si>
  <si>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</si>
  <si>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</si>
  <si>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</si>
  <si>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</si>
  <si>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</si>
  <si>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</si>
  <si>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</si>
  <si>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</si>
  <si>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</si>
  <si>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</si>
  <si>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</si>
  <si>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</si>
  <si>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</si>
  <si>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</si>
  <si>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</si>
  <si>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</si>
  <si>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</si>
  <si>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</si>
  <si>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</si>
  <si>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</si>
  <si>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</si>
  <si>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</si>
  <si>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</si>
  <si>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</si>
  <si>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</si>
  <si>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</si>
  <si>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</si>
  <si>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</si>
  <si>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</si>
  <si>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</si>
  <si>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</si>
  <si>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</si>
  <si>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</si>
  <si>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</si>
  <si>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</si>
  <si>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</si>
  <si>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</si>
  <si>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</si>
  <si>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</si>
  <si>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</si>
  <si>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</si>
  <si>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</si>
  <si>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</si>
  <si>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</si>
  <si>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</si>
  <si>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</si>
  <si>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</si>
  <si>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</si>
  <si>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</si>
  <si>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</si>
  <si>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</si>
  <si>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</si>
  <si>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</si>
  <si>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</si>
  <si>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</si>
  <si>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</si>
  <si>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</si>
  <si>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</si>
  <si>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</si>
  <si>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</si>
  <si>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</si>
  <si>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</si>
  <si>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</si>
  <si>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</si>
  <si>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</si>
  <si>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</si>
  <si>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</si>
  <si>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</si>
  <si>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</si>
  <si>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</si>
  <si>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</si>
  <si>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</si>
  <si>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</si>
  <si>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</si>
  <si>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</si>
  <si>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</si>
  <si>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</si>
  <si>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</si>
  <si>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</si>
  <si>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</si>
  <si>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</si>
  <si>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</si>
  <si>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</si>
  <si>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</si>
  <si>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</si>
  <si>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</si>
  <si>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</si>
  <si>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</si>
  <si>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</si>
  <si>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</si>
  <si>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</si>
  <si>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</si>
  <si>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</si>
  <si>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</si>
  <si>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</si>
  <si>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</si>
  <si>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</si>
  <si>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</si>
  <si>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</si>
  <si>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</si>
  <si>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</si>
  <si>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</si>
  <si>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</si>
  <si>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</si>
  <si>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</si>
  <si>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</si>
  <si>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</si>
  <si>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</si>
  <si>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</si>
  <si>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</si>
  <si>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</si>
  <si>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</si>
  <si>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</si>
  <si>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</si>
  <si>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</si>
  <si>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</si>
  <si>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</si>
  <si>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</si>
  <si>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</si>
  <si>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</si>
  <si>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</si>
  <si>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</si>
  <si>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</si>
  <si>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</si>
  <si>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</si>
  <si>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</si>
  <si>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</si>
  <si>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</si>
  <si>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</si>
  <si>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</si>
  <si>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</si>
  <si>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</si>
  <si>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</si>
  <si>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</si>
  <si>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</si>
  <si>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</si>
  <si>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</si>
  <si>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</si>
  <si>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</si>
  <si>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</si>
  <si>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</si>
  <si>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</si>
  <si>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</si>
  <si>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</si>
  <si>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</si>
  <si>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</si>
  <si>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</si>
  <si>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</si>
  <si>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</si>
  <si>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</si>
  <si>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</si>
  <si>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</si>
  <si>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</si>
  <si>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</si>
  <si>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</si>
  <si>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</si>
  <si>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</si>
  <si>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</si>
  <si>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</si>
  <si>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</si>
  <si>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</si>
  <si>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</si>
  <si>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</si>
  <si>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</si>
  <si>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</si>
  <si>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</si>
  <si>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</si>
  <si>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</si>
  <si>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</si>
  <si>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</si>
  <si>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</si>
  <si>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</si>
  <si>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</si>
  <si>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</si>
  <si>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</si>
  <si>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</si>
  <si>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</si>
  <si>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</si>
  <si>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</si>
  <si>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</si>
  <si>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</si>
  <si>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</si>
  <si>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</si>
  <si>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</si>
  <si>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</si>
  <si>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</si>
  <si>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</si>
  <si>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</si>
  <si>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</si>
  <si>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</si>
  <si>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</si>
  <si>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</si>
  <si>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</si>
  <si>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</si>
  <si>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</si>
  <si>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</si>
  <si>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</si>
  <si>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</si>
  <si>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</si>
  <si>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</si>
  <si>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</si>
  <si>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</si>
  <si>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</si>
  <si>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</si>
  <si>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</si>
  <si>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</si>
  <si>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</si>
  <si>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</si>
  <si>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</si>
  <si>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</si>
  <si>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</si>
  <si>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</si>
  <si>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</si>
  <si>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</si>
  <si>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</si>
  <si>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</si>
  <si>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</si>
  <si>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</si>
  <si>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</si>
  <si>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</si>
  <si>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</si>
  <si>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</si>
  <si>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</si>
  <si>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</si>
  <si>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</si>
  <si>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</si>
  <si>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</si>
  <si>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</si>
  <si>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</si>
  <si>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</si>
  <si>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</si>
  <si>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</si>
  <si>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</si>
  <si>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</si>
  <si>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</si>
  <si>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</si>
  <si>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</si>
  <si>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</si>
  <si>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</si>
  <si>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</si>
  <si>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</si>
  <si>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</si>
  <si>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</si>
  <si>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</si>
  <si>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</si>
  <si>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</si>
  <si>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</si>
  <si>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</si>
  <si>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</si>
  <si>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</si>
  <si>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</si>
  <si>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</si>
  <si>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</si>
  <si>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</si>
  <si>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</si>
  <si>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</si>
  <si>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</si>
  <si>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</si>
  <si>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</si>
  <si>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</si>
  <si>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</si>
  <si>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</si>
  <si>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</si>
  <si>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</si>
  <si>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</si>
  <si>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</si>
  <si>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</si>
  <si>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</si>
  <si>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</si>
  <si>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</si>
  <si>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</si>
  <si>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</si>
  <si>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</si>
  <si>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</si>
  <si>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</si>
  <si>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</si>
  <si>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</si>
  <si>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</si>
  <si>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</si>
  <si>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</si>
  <si>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</si>
  <si>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</si>
  <si>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</si>
  <si>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</si>
  <si>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</si>
  <si>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</si>
  <si>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</si>
  <si>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</si>
  <si>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</si>
  <si>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</si>
  <si>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</si>
  <si>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</si>
  <si>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</si>
  <si>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</si>
  <si>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</si>
  <si>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</si>
  <si>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</si>
  <si>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</si>
  <si>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</si>
  <si>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</si>
  <si>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</si>
  <si>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</si>
  <si>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</si>
  <si>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</si>
  <si>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</si>
  <si>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</si>
  <si>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</si>
  <si>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</si>
  <si>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</si>
  <si>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</si>
  <si>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</si>
  <si>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</si>
  <si>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</si>
  <si>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</si>
  <si>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</si>
  <si>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</si>
  <si>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</si>
  <si>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</si>
  <si>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</si>
  <si>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</si>
  <si>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</si>
  <si>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</si>
  <si>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</si>
  <si>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</si>
  <si>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</si>
  <si>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</si>
  <si>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</si>
  <si>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</si>
  <si>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</si>
  <si>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</si>
  <si>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</si>
  <si>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</si>
  <si>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</si>
  <si>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</si>
  <si>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</si>
  <si>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</si>
  <si>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</si>
  <si>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</si>
  <si>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</si>
  <si>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</si>
  <si>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</si>
  <si>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</si>
  <si>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</si>
  <si>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</si>
  <si>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</si>
  <si>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</si>
  <si>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</si>
  <si>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</si>
  <si>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</si>
  <si>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</si>
  <si>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</si>
  <si>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</si>
  <si>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</si>
  <si>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</si>
  <si>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</si>
  <si>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</si>
  <si>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</si>
  <si>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</si>
  <si>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</si>
  <si>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</si>
  <si>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</si>
  <si>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</si>
  <si>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</si>
  <si>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</si>
  <si>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</si>
  <si>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</si>
  <si>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</si>
  <si>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</si>
  <si>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</si>
  <si>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</si>
  <si>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</si>
  <si>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</si>
  <si>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</si>
  <si>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</si>
  <si>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</si>
  <si>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</si>
  <si>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</si>
  <si>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</si>
  <si>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</si>
  <si>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</si>
  <si>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</si>
  <si>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</si>
  <si>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</si>
  <si>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</si>
  <si>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</si>
  <si>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</si>
  <si>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</si>
  <si>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</si>
  <si>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</si>
  <si>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</si>
  <si>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</si>
  <si>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</si>
  <si>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</si>
  <si>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</si>
  <si>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</si>
  <si>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</si>
  <si>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</si>
  <si>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</si>
  <si>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</si>
  <si>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</si>
  <si>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</si>
  <si>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</si>
  <si>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</si>
  <si>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</si>
  <si>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</si>
  <si>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</si>
  <si>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</si>
  <si>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</si>
  <si>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</si>
  <si>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</si>
  <si>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</si>
  <si>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</si>
  <si>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</si>
  <si>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</si>
  <si>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</si>
  <si>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</si>
  <si>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</si>
  <si>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</si>
  <si>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</si>
  <si>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</si>
  <si>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</si>
  <si>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</si>
  <si>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</si>
  <si>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</si>
  <si>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</si>
  <si>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</si>
  <si>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</si>
  <si>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</si>
  <si>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</si>
  <si>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</si>
  <si>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</si>
  <si>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</si>
  <si>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</si>
  <si>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</si>
  <si>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</si>
  <si>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</si>
  <si>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</si>
  <si>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</si>
  <si>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</si>
  <si>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</si>
  <si>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</si>
  <si>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</si>
  <si>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</si>
  <si>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</si>
  <si>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</si>
  <si>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</si>
  <si>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</si>
  <si>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</si>
  <si>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</si>
  <si>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</si>
  <si>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</si>
  <si>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</si>
  <si>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</si>
  <si>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</si>
  <si>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</si>
  <si>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</si>
  <si>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</si>
  <si>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</si>
  <si>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</si>
  <si>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</si>
  <si>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</si>
  <si>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</si>
  <si>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</si>
  <si>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</si>
  <si>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</si>
  <si>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</si>
  <si>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</si>
  <si>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</si>
  <si>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</si>
  <si>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</si>
  <si>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</si>
  <si>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</si>
  <si>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</si>
  <si>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</si>
  <si>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</si>
  <si>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</si>
  <si>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</si>
  <si>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</si>
  <si>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</si>
  <si>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</si>
  <si>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</si>
  <si>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</si>
  <si>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</si>
  <si>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</si>
  <si>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</si>
  <si>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</si>
  <si>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</si>
  <si>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</si>
  <si>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</si>
  <si>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</si>
  <si>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</si>
  <si>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</si>
  <si>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</si>
  <si>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</si>
  <si>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</si>
  <si>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</si>
  <si>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</si>
  <si>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</si>
  <si>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</si>
  <si>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</si>
  <si>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</si>
  <si>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</si>
  <si>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</si>
  <si>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</si>
  <si>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</si>
  <si>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</si>
  <si>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</si>
  <si>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</si>
  <si>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</si>
  <si>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</si>
  <si>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</si>
  <si>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</si>
  <si>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</si>
  <si>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</si>
  <si>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</si>
  <si>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</si>
  <si>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</si>
  <si>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</si>
  <si>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</si>
  <si>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</si>
  <si>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</si>
  <si>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</si>
  <si>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</si>
  <si>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</si>
  <si>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</si>
  <si>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</si>
  <si>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</si>
  <si>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</si>
  <si>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</si>
  <si>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</si>
  <si>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</si>
  <si>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</si>
  <si>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</si>
  <si>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</si>
  <si>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</si>
  <si>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</si>
  <si>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</si>
  <si>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</si>
  <si>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</si>
  <si>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</si>
  <si>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</si>
  <si>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</si>
  <si>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</si>
  <si>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</si>
  <si>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</si>
  <si>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</si>
  <si>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</si>
  <si>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</si>
  <si>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</si>
  <si>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</si>
  <si>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</si>
  <si>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</si>
  <si>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</si>
  <si>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</si>
  <si>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</si>
  <si>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</si>
  <si>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</si>
  <si>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</si>
  <si>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</si>
  <si>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</si>
  <si>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</si>
  <si>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</si>
  <si>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</si>
  <si>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</si>
  <si>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</si>
  <si>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</si>
  <si>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</si>
  <si>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</si>
  <si>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</si>
  <si>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</si>
  <si>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</si>
  <si>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</si>
  <si>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</si>
  <si>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</si>
  <si>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</si>
  <si>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</si>
  <si>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</si>
  <si>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</si>
  <si>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</si>
  <si>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</si>
  <si>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</si>
  <si>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</si>
  <si>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</si>
  <si>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</si>
  <si>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</si>
  <si>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</si>
  <si>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</si>
  <si>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</si>
  <si>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</si>
  <si>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</si>
  <si>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</si>
  <si>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</si>
  <si>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</si>
  <si>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</si>
  <si>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</si>
  <si>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</si>
  <si>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</si>
  <si>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</si>
  <si>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</si>
  <si>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</si>
  <si>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</si>
  <si>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</si>
  <si>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</si>
  <si>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</si>
  <si>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</si>
  <si>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</si>
  <si>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</si>
  <si>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</si>
  <si>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</si>
  <si>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</si>
  <si>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</si>
  <si>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</si>
  <si>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</si>
  <si>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</si>
  <si>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</si>
  <si>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</si>
  <si>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</si>
  <si>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</si>
  <si>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</si>
  <si>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</si>
  <si>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</si>
  <si>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</si>
  <si>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</si>
  <si>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</si>
  <si>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</si>
  <si>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</si>
  <si>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</si>
  <si>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</si>
  <si>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</si>
  <si>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</si>
  <si>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</si>
  <si>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</si>
  <si>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</si>
  <si>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</si>
  <si>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</si>
  <si>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</si>
  <si>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</si>
  <si>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</si>
  <si>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</si>
  <si>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</si>
  <si>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</si>
  <si>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</si>
  <si>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</si>
  <si>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</si>
  <si>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</si>
  <si>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</si>
  <si>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</si>
  <si>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</si>
  <si>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</si>
  <si>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</si>
  <si>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</si>
  <si>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</si>
  <si>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</si>
  <si>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</si>
  <si>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</si>
  <si>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</si>
  <si>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</si>
  <si>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</si>
  <si>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</si>
  <si>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</si>
  <si>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</si>
  <si>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</si>
  <si>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</si>
  <si>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</si>
  <si>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</si>
  <si>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</si>
  <si>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</si>
  <si>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</si>
  <si>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</si>
  <si>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</si>
  <si>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</si>
  <si>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</si>
  <si>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</si>
  <si>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</si>
  <si>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</si>
  <si>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</si>
  <si>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</si>
  <si>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</si>
  <si>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</si>
  <si>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</si>
  <si>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</si>
  <si>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</si>
  <si>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</si>
  <si>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</si>
  <si>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</si>
  <si>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</si>
  <si>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</si>
  <si>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</si>
  <si>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</si>
  <si>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</si>
  <si>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</si>
  <si>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</si>
  <si>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</si>
  <si>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</si>
  <si>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</si>
  <si>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</si>
  <si>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</si>
  <si>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</si>
  <si>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</si>
  <si>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</si>
  <si>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</si>
  <si>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</si>
  <si>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</si>
  <si>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</si>
  <si>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</si>
  <si>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</si>
  <si>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</si>
  <si>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</si>
  <si>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</si>
  <si>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</si>
  <si>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</si>
  <si>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</si>
  <si>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</si>
  <si>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</si>
  <si>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</si>
  <si>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</si>
  <si>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</si>
  <si>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</si>
  <si>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</si>
  <si>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</si>
  <si>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</si>
  <si>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</si>
  <si>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</si>
  <si>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</si>
  <si>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</si>
  <si>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</si>
  <si>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</si>
  <si>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</si>
  <si>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</si>
  <si>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</si>
  <si>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</si>
  <si>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</si>
  <si>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</si>
  <si>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</si>
  <si>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</si>
  <si>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</si>
  <si>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</si>
  <si>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</si>
  <si>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</si>
  <si>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</si>
  <si>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</si>
  <si>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</si>
  <si>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</si>
  <si>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</si>
  <si>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</si>
  <si>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</si>
  <si>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</si>
  <si>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</si>
  <si>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</si>
  <si>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</si>
  <si>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</si>
  <si>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</si>
  <si>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</si>
  <si>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</si>
  <si>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</si>
  <si>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</si>
  <si>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</si>
  <si>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</si>
  <si>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</si>
  <si>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</si>
  <si>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</si>
  <si>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</si>
  <si>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</si>
  <si>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</si>
  <si>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</si>
  <si>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</si>
  <si>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</si>
  <si>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</si>
  <si>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</si>
  <si>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</si>
  <si>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</si>
  <si>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</si>
  <si>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</si>
  <si>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</si>
  <si>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</si>
  <si>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</si>
  <si>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</si>
  <si>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</si>
  <si>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</si>
  <si>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</si>
  <si>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</si>
  <si>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</si>
  <si>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</si>
  <si>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</si>
  <si>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</si>
  <si>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</si>
  <si>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</si>
  <si>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</si>
  <si>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</si>
  <si>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</si>
  <si>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</si>
  <si>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</si>
  <si>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</si>
  <si>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</si>
  <si>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</si>
  <si>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</si>
  <si>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</si>
  <si>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</si>
  <si>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</si>
  <si>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</si>
  <si>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</si>
  <si>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</si>
  <si>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</si>
  <si>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</si>
  <si>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</si>
  <si>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</si>
  <si>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</si>
  <si>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</si>
  <si>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</si>
  <si>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</si>
  <si>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</si>
  <si>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</si>
  <si>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</si>
  <si>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</si>
  <si>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</si>
  <si>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</si>
  <si>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</si>
  <si>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</si>
  <si>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</si>
  <si>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</si>
  <si>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</si>
  <si>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</si>
  <si>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</si>
  <si>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</si>
  <si>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</si>
  <si>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</si>
  <si>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</si>
  <si>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</si>
  <si>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</si>
  <si>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</si>
  <si>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</si>
  <si>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</si>
  <si>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</si>
  <si>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</si>
  <si>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</si>
  <si>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</si>
  <si>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</si>
  <si>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</si>
  <si>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</si>
  <si>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</si>
  <si>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</si>
  <si>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</si>
  <si>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</si>
  <si>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</si>
  <si>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</si>
  <si>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</si>
  <si>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</si>
  <si>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</si>
  <si>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</si>
  <si>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</si>
  <si>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</si>
  <si>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</si>
  <si>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</si>
  <si>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</si>
  <si>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</si>
  <si>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</si>
  <si>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</si>
  <si>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</si>
  <si>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</si>
  <si>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</si>
  <si>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</si>
  <si>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</si>
  <si>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</si>
  <si>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</si>
  <si>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</si>
  <si>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</si>
  <si>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</si>
  <si>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</si>
  <si>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</si>
  <si>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</si>
  <si>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</si>
  <si>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</si>
  <si>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</si>
  <si>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</si>
  <si>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</si>
  <si>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</si>
  <si>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</si>
  <si>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</si>
  <si>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</si>
  <si>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</si>
  <si>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</si>
  <si>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</si>
  <si>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</si>
  <si>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</si>
  <si>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</si>
  <si>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</si>
  <si>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</si>
  <si>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</si>
  <si>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</si>
  <si>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</si>
  <si>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</si>
  <si>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</si>
  <si>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</si>
  <si>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</si>
  <si>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</si>
  <si>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</si>
  <si>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</si>
  <si>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</si>
  <si>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</si>
  <si>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</si>
  <si>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</si>
  <si>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</si>
  <si>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</si>
  <si>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</si>
  <si>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</si>
  <si>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</si>
  <si>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</si>
  <si>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</si>
  <si>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</si>
  <si>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</si>
  <si>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</si>
  <si>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</si>
  <si>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</si>
  <si>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</si>
  <si>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</si>
  <si>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</si>
  <si>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</si>
  <si>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</si>
  <si>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</si>
  <si>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</si>
  <si>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</si>
  <si>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</si>
  <si>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</si>
  <si>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</si>
  <si>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</si>
  <si>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</si>
  <si>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</si>
  <si>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</si>
  <si>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</si>
  <si>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</si>
  <si>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</si>
  <si>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</si>
  <si>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</si>
  <si>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</si>
  <si>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</si>
  <si>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</si>
  <si>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</si>
  <si>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</si>
  <si>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</si>
  <si>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</si>
  <si>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</si>
  <si>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</si>
  <si>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</si>
  <si>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</si>
  <si>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</si>
  <si>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</si>
  <si>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</si>
  <si>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</si>
  <si>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</si>
  <si>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</si>
  <si>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</si>
  <si>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</si>
  <si>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</si>
  <si>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</si>
  <si>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</si>
  <si>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</si>
  <si>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</si>
  <si>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</si>
  <si>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</si>
  <si>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</si>
  <si>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</si>
  <si>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</si>
  <si>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</si>
  <si>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</si>
  <si>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</si>
  <si>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</si>
  <si>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</si>
  <si>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</si>
  <si>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</si>
  <si>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</si>
  <si>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</si>
  <si>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</si>
  <si>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</si>
  <si>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</si>
  <si>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</si>
  <si>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</si>
  <si>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</si>
  <si>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</si>
  <si>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</si>
  <si>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</si>
  <si>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</si>
  <si>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</si>
  <si>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</si>
  <si>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</si>
  <si>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</si>
  <si>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</si>
  <si>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</si>
  <si>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</si>
  <si>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</si>
  <si>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</si>
  <si>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</si>
  <si>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</si>
  <si>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</si>
  <si>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</si>
  <si>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</si>
  <si>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</si>
  <si>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</si>
  <si>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</si>
  <si>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</si>
  <si>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</si>
  <si>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</si>
  <si>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</si>
  <si>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</si>
  <si>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</si>
  <si>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</si>
  <si>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</si>
  <si>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</si>
  <si>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</si>
  <si>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</si>
  <si>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</si>
  <si>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</si>
  <si>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</si>
  <si>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</si>
  <si>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</si>
  <si>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</si>
  <si>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</si>
  <si>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</si>
  <si>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</si>
  <si>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</si>
  <si>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</si>
  <si>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</si>
  <si>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</si>
  <si>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</si>
  <si>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</si>
  <si>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</si>
  <si>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</si>
  <si>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</si>
  <si>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</si>
  <si>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</si>
  <si>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</si>
  <si>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</si>
  <si>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</si>
  <si>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</si>
  <si>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</si>
  <si>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</si>
  <si>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</si>
  <si>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</si>
  <si>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</si>
  <si>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</si>
  <si>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</si>
  <si>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</si>
  <si>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</si>
  <si>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</si>
  <si>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</si>
  <si>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</si>
  <si>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</si>
  <si>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</si>
  <si>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</si>
  <si>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</si>
  <si>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</si>
  <si>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</si>
  <si>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</si>
  <si>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</si>
  <si>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</si>
  <si>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</si>
  <si>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</si>
  <si>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</si>
  <si>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</si>
  <si>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</si>
  <si>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</si>
  <si>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</si>
  <si>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</si>
  <si>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</si>
  <si>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</si>
  <si>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</si>
  <si>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</si>
  <si>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</si>
  <si>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</si>
  <si>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</si>
  <si>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</si>
  <si>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</si>
  <si>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</si>
  <si>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</si>
  <si>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</si>
  <si>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</si>
  <si>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</si>
  <si>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</si>
  <si>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</si>
  <si>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</si>
  <si>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</si>
  <si>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</si>
  <si>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</si>
  <si>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</si>
  <si>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</si>
  <si>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</si>
  <si>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</si>
  <si>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</si>
  <si>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</si>
  <si>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</si>
  <si>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</si>
  <si>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</si>
  <si>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</si>
  <si>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</si>
  <si>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</si>
  <si>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</si>
  <si>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</si>
  <si>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</si>
  <si>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</si>
  <si>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</si>
  <si>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</si>
  <si>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</si>
  <si>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</si>
  <si>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</si>
  <si>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</si>
  <si>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</si>
  <si>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</si>
  <si>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</si>
  <si>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</si>
  <si>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</si>
  <si>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</si>
  <si>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</si>
  <si>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</si>
  <si>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</si>
  <si>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</si>
  <si>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</si>
  <si>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</si>
  <si>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</si>
  <si>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</si>
  <si>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</si>
  <si>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</si>
  <si>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</si>
  <si>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</si>
  <si>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</si>
  <si>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</si>
  <si>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</si>
  <si>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</si>
  <si>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</si>
  <si>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</si>
  <si>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</si>
  <si>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</si>
  <si>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</si>
  <si>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</si>
  <si>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</si>
  <si>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</si>
  <si>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</si>
  <si>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</si>
  <si>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</si>
  <si>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</si>
  <si>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</si>
  <si>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</si>
  <si>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</si>
  <si>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</si>
  <si>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</si>
  <si>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</si>
  <si>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</si>
  <si>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</si>
  <si>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</si>
  <si>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</si>
  <si>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</si>
  <si>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</si>
  <si>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</si>
  <si>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</si>
  <si>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</si>
  <si>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</si>
  <si>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</si>
  <si>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</si>
  <si>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</si>
  <si>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</si>
  <si>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</si>
  <si>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</si>
  <si>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</si>
  <si>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</si>
  <si>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</si>
  <si>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</si>
  <si>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</si>
  <si>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</si>
  <si>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</si>
  <si>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</si>
  <si>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</si>
  <si>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</si>
  <si>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</si>
  <si>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</si>
  <si>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</si>
  <si>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</si>
  <si>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</si>
  <si>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</si>
  <si>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</si>
  <si>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</si>
  <si>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</si>
  <si>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</si>
  <si>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</si>
  <si>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</si>
  <si>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</si>
  <si>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</si>
  <si>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</si>
  <si>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</si>
  <si>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</si>
  <si>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</si>
  <si>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</si>
  <si>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</si>
  <si>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</si>
  <si>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</si>
  <si>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</si>
  <si>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</si>
  <si>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</si>
  <si>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</si>
  <si>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</si>
  <si>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</si>
  <si>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</si>
  <si>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</si>
  <si>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</si>
  <si>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</si>
  <si>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</si>
  <si>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</si>
  <si>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</si>
  <si>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</si>
  <si>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</si>
  <si>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</si>
  <si>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</si>
  <si>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</si>
  <si>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</si>
  <si>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</si>
  <si>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</si>
  <si>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</si>
  <si>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</si>
  <si>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</si>
  <si>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</si>
  <si>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</si>
  <si>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</si>
  <si>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</si>
  <si>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</si>
  <si>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</si>
  <si>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</si>
  <si>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</si>
  <si>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</si>
  <si>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</si>
  <si>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</si>
  <si>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</si>
  <si>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</si>
  <si>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</si>
  <si>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</si>
  <si>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</si>
  <si>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</si>
  <si>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</si>
  <si>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</si>
  <si>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</si>
  <si>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</si>
  <si>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</si>
  <si>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</si>
  <si>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</si>
  <si>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</si>
  <si>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</si>
  <si>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</si>
  <si>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</si>
  <si>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</si>
  <si>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</si>
  <si>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</si>
  <si>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</si>
  <si>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</si>
  <si>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</si>
  <si>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</si>
  <si>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</si>
  <si>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</si>
  <si>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</si>
  <si>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</si>
  <si>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</si>
  <si>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</si>
  <si>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</si>
  <si>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</si>
  <si>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</si>
  <si>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</si>
  <si>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</si>
  <si>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</si>
  <si>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</si>
  <si>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</si>
  <si>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</si>
  <si>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</si>
  <si>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</si>
  <si>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</si>
  <si>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</si>
  <si>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</si>
  <si>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</si>
  <si>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</si>
  <si>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</si>
  <si>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</si>
  <si>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</si>
  <si>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</si>
  <si>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</si>
  <si>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</si>
  <si>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</si>
  <si>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</si>
  <si>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</si>
  <si>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</si>
  <si>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</si>
  <si>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</si>
  <si>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</si>
  <si>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</si>
  <si>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</si>
  <si>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</si>
  <si>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</si>
  <si>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</si>
  <si>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</si>
  <si>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</si>
  <si>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</si>
  <si>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</si>
  <si>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</si>
  <si>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</si>
  <si>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</si>
  <si>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</si>
  <si>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</si>
  <si>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</si>
  <si>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</si>
  <si>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</si>
  <si>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</si>
  <si>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</si>
  <si>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</si>
  <si>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</si>
  <si>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</si>
  <si>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</si>
  <si>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</si>
  <si>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</si>
  <si>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</si>
  <si>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</si>
  <si>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</si>
  <si>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</si>
  <si>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</si>
  <si>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</si>
  <si>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</si>
  <si>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</si>
  <si>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</si>
  <si>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</si>
  <si>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</si>
  <si>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</si>
  <si>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</si>
  <si>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</si>
  <si>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</si>
  <si>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</si>
  <si>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</si>
  <si>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</si>
  <si>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</si>
  <si>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</si>
  <si>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</si>
  <si>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</si>
  <si>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</si>
  <si>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</si>
  <si>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</si>
  <si>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</si>
  <si>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</si>
  <si>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</si>
  <si>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</si>
  <si>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</si>
  <si>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</si>
  <si>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</si>
  <si>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</si>
  <si>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</si>
  <si>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</si>
  <si>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</si>
  <si>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</si>
  <si>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</si>
  <si>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</si>
  <si>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</si>
  <si>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</si>
  <si>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</si>
  <si>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</si>
  <si>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</si>
  <si>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</si>
  <si>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</si>
  <si>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</si>
  <si>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</si>
  <si>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</si>
  <si>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</si>
  <si>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</si>
  <si>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</si>
  <si>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</si>
  <si>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</si>
  <si>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</si>
  <si>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</si>
  <si>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</si>
  <si>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</si>
  <si>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</si>
  <si>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</si>
  <si>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</si>
  <si>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</si>
  <si>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</si>
  <si>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</si>
  <si>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</si>
  <si>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</si>
  <si>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</si>
  <si>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</si>
  <si>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</si>
  <si>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</si>
  <si>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</si>
  <si>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</si>
  <si>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</si>
  <si>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</si>
  <si>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</si>
  <si>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</si>
  <si>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</si>
  <si>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</si>
  <si>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</si>
  <si>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</si>
  <si>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</si>
  <si>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</si>
  <si>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</si>
  <si>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</si>
  <si>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</si>
  <si>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</si>
  <si>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</si>
  <si>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</si>
  <si>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</si>
  <si>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</si>
  <si>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</si>
  <si>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</si>
  <si>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</si>
  <si>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</si>
  <si>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</si>
  <si>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</si>
  <si>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</si>
  <si>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</si>
  <si>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</si>
  <si>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</si>
  <si>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</si>
  <si>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</si>
  <si>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</si>
  <si>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</si>
  <si>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</si>
  <si>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</si>
  <si>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</si>
  <si>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</si>
  <si>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</si>
  <si>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</si>
  <si>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</si>
  <si>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</si>
  <si>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</si>
  <si>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</si>
  <si>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</si>
  <si>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</si>
  <si>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</si>
  <si>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</si>
  <si>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</si>
  <si>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</si>
  <si>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</si>
  <si>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</si>
  <si>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</si>
  <si>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</si>
  <si>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</si>
  <si>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</si>
  <si>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</si>
  <si>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</si>
  <si>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</si>
  <si>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</si>
  <si>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</si>
  <si>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</si>
  <si>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</si>
  <si>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</si>
  <si>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</si>
  <si>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</si>
  <si>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</si>
  <si>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</si>
  <si>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</si>
  <si>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</si>
  <si>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</si>
  <si>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</si>
  <si>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</si>
  <si>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</si>
  <si>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</si>
  <si>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</si>
  <si>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</si>
  <si>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</si>
  <si>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</si>
  <si>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</si>
  <si>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</si>
  <si>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</si>
  <si>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</si>
  <si>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</si>
  <si>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</si>
  <si>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</si>
  <si>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</si>
  <si>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</si>
  <si>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</si>
  <si>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</si>
  <si>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</si>
  <si>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</si>
  <si>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</si>
  <si>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</si>
  <si>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</si>
  <si>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</si>
  <si>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</si>
  <si>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</si>
  <si>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</si>
  <si>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</si>
  <si>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</si>
  <si>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</si>
  <si>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</si>
  <si>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</si>
  <si>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</si>
  <si>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</si>
  <si>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</si>
  <si>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</si>
  <si>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</si>
  <si>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</si>
  <si>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</si>
  <si>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</si>
  <si>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</si>
  <si>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</si>
  <si>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</si>
  <si>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</si>
  <si>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</si>
  <si>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</si>
  <si>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</si>
  <si>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</si>
  <si>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</si>
  <si>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</si>
  <si>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</si>
  <si>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</si>
  <si>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</si>
  <si>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</si>
  <si>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</si>
  <si>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</si>
  <si>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</si>
  <si>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</si>
  <si>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</si>
  <si>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</si>
  <si>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</si>
  <si>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</si>
  <si>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</si>
  <si>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</si>
  <si>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</si>
  <si>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</si>
  <si>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</si>
  <si>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</si>
  <si>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</si>
  <si>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</si>
  <si>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</si>
  <si>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</si>
  <si>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</si>
  <si>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</si>
  <si>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</si>
  <si>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</si>
  <si>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</si>
  <si>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</si>
  <si>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</si>
  <si>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</si>
  <si>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</si>
  <si>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</si>
  <si>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</si>
  <si>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</si>
  <si>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</si>
  <si>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</si>
  <si>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</si>
  <si>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</si>
  <si>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</si>
  <si>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</si>
  <si>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</si>
  <si>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</si>
  <si>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</si>
  <si>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</si>
  <si>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</si>
  <si>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</si>
  <si>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</si>
  <si>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</si>
  <si>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</si>
  <si>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</si>
  <si>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</si>
  <si>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</si>
  <si>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</si>
  <si>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</si>
  <si>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</si>
  <si>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</si>
  <si>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</si>
  <si>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</si>
  <si>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</si>
  <si>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</si>
  <si>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</si>
  <si>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</si>
  <si>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</si>
  <si>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</si>
  <si>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</si>
  <si>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</si>
  <si>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</si>
  <si>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</si>
  <si>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</si>
  <si>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</si>
  <si>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</si>
  <si>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</si>
  <si>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</si>
  <si>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</si>
  <si>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</si>
  <si>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</si>
  <si>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</si>
  <si>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</si>
  <si>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</si>
  <si>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</si>
  <si>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</si>
  <si>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</si>
  <si>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</si>
  <si>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</si>
  <si>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</si>
  <si>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</si>
  <si>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</si>
  <si>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</si>
  <si>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</si>
  <si>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</si>
  <si>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</si>
  <si>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</si>
  <si>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</si>
  <si>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</si>
  <si>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</si>
  <si>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</si>
  <si>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</si>
  <si>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</si>
  <si>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</si>
  <si>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</si>
  <si>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</si>
  <si>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</si>
  <si>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</si>
  <si>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</si>
  <si>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</si>
  <si>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</si>
  <si>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</si>
  <si>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</si>
  <si>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</si>
  <si>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</si>
  <si>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</si>
  <si>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</si>
  <si>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</si>
  <si>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</si>
  <si>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</si>
  <si>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</si>
  <si>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</si>
  <si>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</si>
  <si>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</si>
  <si>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</si>
  <si>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</si>
  <si>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</si>
  <si>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</si>
  <si>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</si>
  <si>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</si>
  <si>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</si>
  <si>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</si>
  <si>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</si>
  <si>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</si>
  <si>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</si>
  <si>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</si>
  <si>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</si>
  <si>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</si>
  <si>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</si>
  <si>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</si>
  <si>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</si>
  <si>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</si>
  <si>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</si>
  <si>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</si>
  <si>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</si>
  <si>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</si>
  <si>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</si>
  <si>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</si>
  <si>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</si>
  <si>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</si>
  <si>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</si>
  <si>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</si>
  <si>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</si>
  <si>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</si>
  <si>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</si>
  <si>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</si>
  <si>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</si>
  <si>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</si>
  <si>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</si>
  <si>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</si>
  <si>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</si>
  <si>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</si>
  <si>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</si>
  <si>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</si>
  <si>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</si>
  <si>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</si>
  <si>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</si>
  <si>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</si>
  <si>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</si>
  <si>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</si>
  <si>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</si>
  <si>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</si>
  <si>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</si>
  <si>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</si>
  <si>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</si>
  <si>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</si>
  <si>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</si>
  <si>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</si>
  <si>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</si>
  <si>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</si>
  <si>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</si>
  <si>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</si>
  <si>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</si>
  <si>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</si>
  <si>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</si>
  <si>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</si>
  <si>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</si>
  <si>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</si>
  <si>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</si>
  <si>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</si>
  <si>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</si>
  <si>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</si>
  <si>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</si>
  <si>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</si>
  <si>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</si>
  <si>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</si>
  <si>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</si>
  <si>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</si>
  <si>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</si>
  <si>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</si>
  <si>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</si>
  <si>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</si>
  <si>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</si>
  <si>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</si>
  <si>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</si>
  <si>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</si>
  <si>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</si>
  <si>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</si>
  <si>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</si>
  <si>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</si>
  <si>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</si>
  <si>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</si>
  <si>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</si>
  <si>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</si>
  <si>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</si>
  <si>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</si>
  <si>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</si>
  <si>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</si>
  <si>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</si>
  <si>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</si>
  <si>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</si>
  <si>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</si>
  <si>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</si>
  <si>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</si>
  <si>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</si>
  <si>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</si>
  <si>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</si>
  <si>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</si>
  <si>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</si>
  <si>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</si>
  <si>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</si>
  <si>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</si>
  <si>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</si>
  <si>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</si>
  <si>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</si>
  <si>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</si>
  <si>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</si>
  <si>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</si>
  <si>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</si>
  <si>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</si>
  <si>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</si>
  <si>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</si>
  <si>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</si>
  <si>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</si>
  <si>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</si>
  <si>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</si>
  <si>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</si>
  <si>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</si>
  <si>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</si>
  <si>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</si>
  <si>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</si>
  <si>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</si>
  <si>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</si>
  <si>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</si>
  <si>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</si>
  <si>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</si>
  <si>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</si>
  <si>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</si>
  <si>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</si>
  <si>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</si>
  <si>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</si>
  <si>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</si>
  <si>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</si>
  <si>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</si>
  <si>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</si>
  <si>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</si>
  <si>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</si>
  <si>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</si>
  <si>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</si>
  <si>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</si>
  <si>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</si>
  <si>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</si>
  <si>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</si>
  <si>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</si>
  <si>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</si>
  <si>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</si>
  <si>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</si>
  <si>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</si>
  <si>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</si>
  <si>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</si>
  <si>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</si>
  <si>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</si>
  <si>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</si>
  <si>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</si>
  <si>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</si>
  <si>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</si>
  <si>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</si>
  <si>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</si>
  <si>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</si>
  <si>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</si>
  <si>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</si>
  <si>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</si>
  <si>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</si>
  <si>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</si>
  <si>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</si>
  <si>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</si>
  <si>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</si>
  <si>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</si>
  <si>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</si>
  <si>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</si>
  <si>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</si>
  <si>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</si>
  <si>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</si>
  <si>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</si>
  <si>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</si>
  <si>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</si>
  <si>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</si>
  <si>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</si>
  <si>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</si>
  <si>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</si>
  <si>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</si>
  <si>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</si>
  <si>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</si>
  <si>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</si>
  <si>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</si>
  <si>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</si>
  <si>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</si>
  <si>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</si>
  <si>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</si>
  <si>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</si>
  <si>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</si>
  <si>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</si>
  <si>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</si>
  <si>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</si>
  <si>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</si>
  <si>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</si>
  <si>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</si>
  <si>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</si>
  <si>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</si>
  <si>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</si>
  <si>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</si>
  <si>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</si>
  <si>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</si>
  <si>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</si>
  <si>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</si>
  <si>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</si>
  <si>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</si>
  <si>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</si>
  <si>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</si>
  <si>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</si>
  <si>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</si>
  <si>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</si>
  <si>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</si>
  <si>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</si>
  <si>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</si>
  <si>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</si>
  <si>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</si>
  <si>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</si>
  <si>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</si>
  <si>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</si>
  <si>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</si>
  <si>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</si>
  <si>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</si>
  <si>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</si>
  <si>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</si>
  <si>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</si>
  <si>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</si>
  <si>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</si>
  <si>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</si>
  <si>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</si>
  <si>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</si>
  <si>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</si>
  <si>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</si>
  <si>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</si>
  <si>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</si>
  <si>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</si>
  <si>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</si>
  <si>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</si>
  <si>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</si>
  <si>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</si>
  <si>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</si>
  <si>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</si>
  <si>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</si>
  <si>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</si>
  <si>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</si>
  <si>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</si>
  <si>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</si>
  <si>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</si>
  <si>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</si>
  <si>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</si>
  <si>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</si>
  <si>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</si>
  <si>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</si>
  <si>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</si>
  <si>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</si>
  <si>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</si>
  <si>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</si>
  <si>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</si>
  <si>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</si>
  <si>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</si>
  <si>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</si>
  <si>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</si>
  <si>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</si>
  <si>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</si>
  <si>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</si>
  <si>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</si>
  <si>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</si>
  <si>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</si>
  <si>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</si>
  <si>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</si>
  <si>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</si>
  <si>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</si>
  <si>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</si>
  <si>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</si>
  <si>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</si>
  <si>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</si>
  <si>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</si>
  <si>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</si>
  <si>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</si>
  <si>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</si>
  <si>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</si>
  <si>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</si>
  <si>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</si>
  <si>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</si>
  <si>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</si>
  <si>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</si>
  <si>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</si>
  <si>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</si>
  <si>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</si>
  <si>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</si>
  <si>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</si>
  <si>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</si>
  <si>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</si>
  <si>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</si>
  <si>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</si>
  <si>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</si>
  <si>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</si>
  <si>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</si>
  <si>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</si>
  <si>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</si>
  <si>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</si>
  <si>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</si>
  <si>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</si>
  <si>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</si>
  <si>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</si>
  <si>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</si>
  <si>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</si>
  <si>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</si>
  <si>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</si>
  <si>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</si>
  <si>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</si>
  <si>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</si>
  <si>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</si>
  <si>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</si>
  <si>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</si>
  <si>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</si>
  <si>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</si>
  <si>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</si>
  <si>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</si>
  <si>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</si>
  <si>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</si>
  <si>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</si>
  <si>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</si>
  <si>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</si>
  <si>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</si>
  <si>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</si>
  <si>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</si>
  <si>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</si>
  <si>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</si>
  <si>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</si>
  <si>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</si>
  <si>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</si>
  <si>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</si>
  <si>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</si>
  <si>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</si>
  <si>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</si>
  <si>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</si>
  <si>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</si>
  <si>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</si>
  <si>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</si>
  <si>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</si>
  <si>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</si>
  <si>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</si>
  <si>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</si>
  <si>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</si>
  <si>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</si>
  <si>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</si>
  <si>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</si>
  <si>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</si>
  <si>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</si>
  <si>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</si>
  <si>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</si>
  <si>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</si>
  <si>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</si>
  <si>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</si>
  <si>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</si>
  <si>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</si>
  <si>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</si>
  <si>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</si>
  <si>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</si>
  <si>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</si>
  <si>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</si>
  <si>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</si>
  <si>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</si>
  <si>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</si>
  <si>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</si>
  <si>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</si>
  <si>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</si>
  <si>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</si>
  <si>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</si>
  <si>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</si>
  <si>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</si>
  <si>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</si>
  <si>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</si>
  <si>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</si>
  <si>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</si>
  <si>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</si>
  <si>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</si>
  <si>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</si>
  <si>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</si>
  <si>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</si>
  <si>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</si>
  <si>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</si>
  <si>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</si>
  <si>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</si>
  <si>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</si>
  <si>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</si>
  <si>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</si>
  <si>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</si>
  <si>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</si>
  <si>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</si>
  <si>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</si>
  <si>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</si>
  <si>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</si>
  <si>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</si>
  <si>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</si>
  <si>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</si>
  <si>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</si>
  <si>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</si>
  <si>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</si>
  <si>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</si>
  <si>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</si>
  <si>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</si>
  <si>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</si>
  <si>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</si>
  <si>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</si>
  <si>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</si>
  <si>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</si>
  <si>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</si>
  <si>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</si>
  <si>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</si>
  <si>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</si>
  <si>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</si>
  <si>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</si>
  <si>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</si>
  <si>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</si>
  <si>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</si>
  <si>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</si>
  <si>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</si>
  <si>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</si>
  <si>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</si>
  <si>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</si>
  <si>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</si>
  <si>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</si>
  <si>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</si>
  <si>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</si>
  <si>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</si>
  <si>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</si>
  <si>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</si>
  <si>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</si>
  <si>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</si>
  <si>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</si>
  <si>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</si>
  <si>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</si>
  <si>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</si>
  <si>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</si>
  <si>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</si>
  <si>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</si>
  <si>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</si>
  <si>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</si>
  <si>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</si>
  <si>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</si>
  <si>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</si>
  <si>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</si>
  <si>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</si>
  <si>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</si>
  <si>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</si>
  <si>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</si>
  <si>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</si>
  <si>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</si>
  <si>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</si>
  <si>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</si>
  <si>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</si>
  <si>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</si>
  <si>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</si>
  <si>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</si>
  <si>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</si>
  <si>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</si>
  <si>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</si>
  <si>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</si>
  <si>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</si>
  <si>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</si>
  <si>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</si>
  <si>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</si>
  <si>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</si>
  <si>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</si>
  <si>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</si>
  <si>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</si>
  <si>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</si>
  <si>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</si>
  <si>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</si>
  <si>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</si>
  <si>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</si>
  <si>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</si>
  <si>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</si>
  <si>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</si>
  <si>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</si>
  <si>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</si>
  <si>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</si>
  <si>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</si>
  <si>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</si>
  <si>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</si>
  <si>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</si>
  <si>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</si>
  <si>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</si>
  <si>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</si>
  <si>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</si>
  <si>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</si>
  <si>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</si>
  <si>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</si>
  <si>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</si>
  <si>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</si>
  <si>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</si>
  <si>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</si>
  <si>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</si>
  <si>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</si>
  <si>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</si>
  <si>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</si>
  <si>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</si>
  <si>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</si>
  <si>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</si>
  <si>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</si>
  <si>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</si>
  <si>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</si>
  <si>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</si>
  <si>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</si>
  <si>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</si>
  <si>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</si>
  <si>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</si>
  <si>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</si>
  <si>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</si>
  <si>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</si>
  <si>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</si>
  <si>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</si>
  <si>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</si>
  <si>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</si>
  <si>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</si>
  <si>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</si>
  <si>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</si>
  <si>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</si>
  <si>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</si>
  <si>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</si>
  <si>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</si>
  <si>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</si>
  <si>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</si>
  <si>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</si>
  <si>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</si>
  <si>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</si>
  <si>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</si>
  <si>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</si>
  <si>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</si>
  <si>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</si>
  <si>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</si>
  <si>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</si>
  <si>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</si>
  <si>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</si>
  <si>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</si>
  <si>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</si>
  <si>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</si>
  <si>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</si>
  <si>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</si>
  <si>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</si>
  <si>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</si>
  <si>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</si>
  <si>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</si>
  <si>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</si>
  <si>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</si>
  <si>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</si>
  <si>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</si>
  <si>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</si>
  <si>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</si>
  <si>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</si>
  <si>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</si>
  <si>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</si>
  <si>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</si>
  <si>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</si>
  <si>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</si>
  <si>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</si>
  <si>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</si>
  <si>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</si>
  <si>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</si>
  <si>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</si>
  <si>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</si>
  <si>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</si>
  <si>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</si>
  <si>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</si>
  <si>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</si>
  <si>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</si>
  <si>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</si>
  <si>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</si>
  <si>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</si>
  <si>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</si>
  <si>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</si>
  <si>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</si>
  <si>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</si>
  <si>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</si>
  <si>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</si>
  <si>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</si>
  <si>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</si>
  <si>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</si>
  <si>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</si>
  <si>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</si>
  <si>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</si>
  <si>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</si>
  <si>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</si>
  <si>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</si>
  <si>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</si>
  <si>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</si>
  <si>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</si>
  <si>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</si>
  <si>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</si>
  <si>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</si>
  <si>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</si>
  <si>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</si>
  <si>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</si>
  <si>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</si>
  <si>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</si>
  <si>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</si>
  <si>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</si>
  <si>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</si>
  <si>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</si>
  <si>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</si>
  <si>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</si>
  <si>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</si>
  <si>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</si>
  <si>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</si>
  <si>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</si>
  <si>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</si>
  <si>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</si>
  <si>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</si>
  <si>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</si>
  <si>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</si>
  <si>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</si>
  <si>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</si>
  <si>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</si>
  <si>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</si>
  <si>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</si>
  <si>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</si>
  <si>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</si>
  <si>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</si>
  <si>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</si>
  <si>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</si>
  <si>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</si>
  <si>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</si>
  <si>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</si>
  <si>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</si>
  <si>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</si>
  <si>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</si>
  <si>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</si>
  <si>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</si>
  <si>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</si>
  <si>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</si>
  <si>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</si>
  <si>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</si>
  <si>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</si>
  <si>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</si>
  <si>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</si>
  <si>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</si>
  <si>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</si>
  <si>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</si>
  <si>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</si>
  <si>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</si>
  <si>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</si>
  <si>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</si>
  <si>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</si>
  <si>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</si>
  <si>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</si>
  <si>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</si>
  <si>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</si>
  <si>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</si>
  <si>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</si>
  <si>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</si>
  <si>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</si>
  <si>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</si>
  <si>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</si>
  <si>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</si>
  <si>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</si>
  <si>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</si>
  <si>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</si>
  <si>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</si>
  <si>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</si>
  <si>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</si>
  <si>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</si>
  <si>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</si>
  <si>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</si>
  <si>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</si>
  <si>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</si>
  <si>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</si>
  <si>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</si>
  <si>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</si>
  <si>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</si>
  <si>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</si>
  <si>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</si>
  <si>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</si>
  <si>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</si>
  <si>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</si>
  <si>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</si>
  <si>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</si>
  <si>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</si>
  <si>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</si>
  <si>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</si>
  <si>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</si>
  <si>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</si>
  <si>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</si>
  <si>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</si>
  <si>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</si>
  <si>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</si>
  <si>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</si>
  <si>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</si>
  <si>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</si>
  <si>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</si>
  <si>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</si>
  <si>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</si>
  <si>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</si>
  <si>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</si>
  <si>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</si>
  <si>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</si>
  <si>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</si>
  <si>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</si>
  <si>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</si>
  <si>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</si>
  <si>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</si>
  <si>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</si>
  <si>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</si>
  <si>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</si>
  <si>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</si>
  <si>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</si>
  <si>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</si>
  <si>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</si>
  <si>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</si>
  <si>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</si>
  <si>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</si>
  <si>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</si>
  <si>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</si>
  <si>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</si>
  <si>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</si>
  <si>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</si>
  <si>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</si>
  <si>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</si>
  <si>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</si>
  <si>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</si>
  <si>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</si>
  <si>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</si>
  <si>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</si>
  <si>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</si>
  <si>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</si>
  <si>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</si>
  <si>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</si>
  <si>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</si>
  <si>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</si>
  <si>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</si>
  <si>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</si>
  <si>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</si>
  <si>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</si>
  <si>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</si>
  <si>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</si>
  <si>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</si>
  <si>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</si>
  <si>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</si>
  <si>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</si>
  <si>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</si>
  <si>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</si>
  <si>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</si>
  <si>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</si>
  <si>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</si>
  <si>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</si>
  <si>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</si>
  <si>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</si>
  <si>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</si>
  <si>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</si>
  <si>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</si>
  <si>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</si>
  <si>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</si>
  <si>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</si>
  <si>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</si>
  <si>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</si>
  <si>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</si>
  <si>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</si>
  <si>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</si>
  <si>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</si>
  <si>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</si>
  <si>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</si>
  <si>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</si>
  <si>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</si>
  <si>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</si>
  <si>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</si>
  <si>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</si>
  <si>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</si>
  <si>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</si>
  <si>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</si>
  <si>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</si>
  <si>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</si>
  <si>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</si>
  <si>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</si>
  <si>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</si>
  <si>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</si>
  <si>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</si>
  <si>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</si>
  <si>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</si>
  <si>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</si>
  <si>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</si>
  <si>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</si>
  <si>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</si>
  <si>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</si>
  <si>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</si>
  <si>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</si>
  <si>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</si>
  <si>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</si>
  <si>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</si>
  <si>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</si>
  <si>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</si>
  <si>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</si>
  <si>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</si>
  <si>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</si>
  <si>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</si>
  <si>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</si>
  <si>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</si>
  <si>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</si>
  <si>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</si>
  <si>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</si>
  <si>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</si>
  <si>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</si>
  <si>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</si>
  <si>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</si>
  <si>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</si>
  <si>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</si>
  <si>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</si>
  <si>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</si>
  <si>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</si>
  <si>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</si>
  <si>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</si>
  <si>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</si>
  <si>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</si>
  <si>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</si>
  <si>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</si>
  <si>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</si>
  <si>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</si>
  <si>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</si>
  <si>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</si>
  <si>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</si>
  <si>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</si>
  <si>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</si>
  <si>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</si>
  <si>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</si>
  <si>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</si>
  <si>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</si>
  <si>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</si>
  <si>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</si>
  <si>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</si>
  <si>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</si>
  <si>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</si>
  <si>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</si>
  <si>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</si>
  <si>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</si>
  <si>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</si>
  <si>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</si>
  <si>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</si>
  <si>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</si>
  <si>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</si>
  <si>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</si>
  <si>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</si>
  <si>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</si>
  <si>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</si>
  <si>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</si>
  <si>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</si>
  <si>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</si>
  <si>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</si>
  <si>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</si>
  <si>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</si>
  <si>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</si>
  <si>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</si>
  <si>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</si>
  <si>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</si>
  <si>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</si>
  <si>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</si>
  <si>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</si>
  <si>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</si>
  <si>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</si>
  <si>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</si>
  <si>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</si>
  <si>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</si>
  <si>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</si>
  <si>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</si>
  <si>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</si>
  <si>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</si>
  <si>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</si>
  <si>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</si>
  <si>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</si>
  <si>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</si>
  <si>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</si>
  <si>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</si>
  <si>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</si>
  <si>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</si>
  <si>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</si>
  <si>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</si>
  <si>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</si>
  <si>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</si>
  <si>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</si>
  <si>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</si>
  <si>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</si>
  <si>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</si>
  <si>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</si>
  <si>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</si>
  <si>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</si>
  <si>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</si>
  <si>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</si>
  <si>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</si>
  <si>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</si>
  <si>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</si>
  <si>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</si>
  <si>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</si>
  <si>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</si>
  <si>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</si>
  <si>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</si>
  <si>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</si>
  <si>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</si>
  <si>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</si>
  <si>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</si>
  <si>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</si>
  <si>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</si>
  <si>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</si>
  <si>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</si>
  <si>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</si>
  <si>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</si>
  <si>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</si>
  <si>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</si>
  <si>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</si>
  <si>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</si>
  <si>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</si>
  <si>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</si>
  <si>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</si>
  <si>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</si>
  <si>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</si>
  <si>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</si>
  <si>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</si>
  <si>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</si>
  <si>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</si>
  <si>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</si>
  <si>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</si>
  <si>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</si>
  <si>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</si>
  <si>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</si>
  <si>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</si>
  <si>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</si>
  <si>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</si>
  <si>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</si>
  <si>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</si>
  <si>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</si>
  <si>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</si>
  <si>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</si>
  <si>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</si>
  <si>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</si>
  <si>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</si>
  <si>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</si>
  <si>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</si>
  <si>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</si>
  <si>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</si>
  <si>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</si>
  <si>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</si>
  <si>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</si>
  <si>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</si>
  <si>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</si>
  <si>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</si>
  <si>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</si>
  <si>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</si>
  <si>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</si>
  <si>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</si>
  <si>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</si>
  <si>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</si>
  <si>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</si>
  <si>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</si>
  <si>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</si>
  <si>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</si>
  <si>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</si>
  <si>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</si>
  <si>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</si>
  <si>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</si>
  <si>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</si>
  <si>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</si>
  <si>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</si>
  <si>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</si>
  <si>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</si>
  <si>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</si>
  <si>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</si>
  <si>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</si>
  <si>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</si>
  <si>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</si>
  <si>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</si>
  <si>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</si>
  <si>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</si>
  <si>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</si>
  <si>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</si>
  <si>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</si>
  <si>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</si>
  <si>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</si>
  <si>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</si>
  <si>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</si>
  <si>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</si>
  <si>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</si>
  <si>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</si>
  <si>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</si>
  <si>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</si>
  <si>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</si>
  <si>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</si>
  <si>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</si>
  <si>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</si>
  <si>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</si>
  <si>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</si>
  <si>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</si>
  <si>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</si>
  <si>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</si>
  <si>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</si>
  <si>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</si>
  <si>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</si>
  <si>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</si>
  <si>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</si>
  <si>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</si>
  <si>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</si>
  <si>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</si>
  <si>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</si>
  <si>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</si>
  <si>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</si>
  <si>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</si>
  <si>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</si>
  <si>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</si>
  <si>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</si>
  <si>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</si>
  <si>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</si>
  <si>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</si>
  <si>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</si>
  <si>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</si>
  <si>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</si>
  <si>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</si>
  <si>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</si>
  <si>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</si>
  <si>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</si>
  <si>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</si>
  <si>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</si>
  <si>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</si>
  <si>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</si>
  <si>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</si>
  <si>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</si>
  <si>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</si>
  <si>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</si>
  <si>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</si>
  <si>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</si>
  <si>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</si>
  <si>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</si>
  <si>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</si>
  <si>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</si>
  <si>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</si>
  <si>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</si>
  <si>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</si>
  <si>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</si>
  <si>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</si>
  <si>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</si>
  <si>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</si>
  <si>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</si>
  <si>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</si>
  <si>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</si>
  <si>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</si>
  <si>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</si>
  <si>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</si>
  <si>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</si>
  <si>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</si>
  <si>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</si>
  <si>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</si>
  <si>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</si>
  <si>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</si>
  <si>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</si>
  <si>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</si>
  <si>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</si>
  <si>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</si>
  <si>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</si>
  <si>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</si>
  <si>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</si>
  <si>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</si>
  <si>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</si>
  <si>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</si>
  <si>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</si>
  <si>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</si>
  <si>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</si>
  <si>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</si>
  <si>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</si>
  <si>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</si>
  <si>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</si>
  <si>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</si>
  <si>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</si>
  <si>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</si>
  <si>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</si>
  <si>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</si>
  <si>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</si>
  <si>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</si>
  <si>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</si>
  <si>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</si>
  <si>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</si>
  <si>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</si>
  <si>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</si>
  <si>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</si>
  <si>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</si>
  <si>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</si>
  <si>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</si>
  <si>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</si>
  <si>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</si>
  <si>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</si>
  <si>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</si>
  <si>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</si>
  <si>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</si>
  <si>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</si>
  <si>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</si>
  <si>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</si>
  <si>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</si>
  <si>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</si>
  <si>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</si>
  <si>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</si>
  <si>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</si>
  <si>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</si>
  <si>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</si>
  <si>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</si>
  <si>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</si>
  <si>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</si>
  <si>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</si>
  <si>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</si>
  <si>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</si>
  <si>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</si>
  <si>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</si>
  <si>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</si>
  <si>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</si>
  <si>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</si>
  <si>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</si>
  <si>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</si>
  <si>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</si>
  <si>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</si>
  <si>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</si>
  <si>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</si>
  <si>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</si>
  <si>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</si>
  <si>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</si>
  <si>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</si>
  <si>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</si>
  <si>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</si>
  <si>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</si>
  <si>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</si>
  <si>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</si>
  <si>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</si>
  <si>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</si>
  <si>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</si>
  <si>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</si>
  <si>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</si>
  <si>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</si>
  <si>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</si>
  <si>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</si>
  <si>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</si>
  <si>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</si>
  <si>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</si>
  <si>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</si>
  <si>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</si>
  <si>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</si>
  <si>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</si>
  <si>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</si>
  <si>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</si>
  <si>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</si>
  <si>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</si>
  <si>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</si>
  <si>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</si>
  <si>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</si>
  <si>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</si>
  <si>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</si>
  <si>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</si>
  <si>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</si>
  <si>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</si>
  <si>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</si>
  <si>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</si>
  <si>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</si>
  <si>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</si>
  <si>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</si>
  <si>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</si>
  <si>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</si>
  <si>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</si>
  <si>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</si>
  <si>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</si>
  <si>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</si>
  <si>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</si>
  <si>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</si>
  <si>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</si>
  <si>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</si>
  <si>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</si>
  <si>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</si>
  <si>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</si>
  <si>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</si>
  <si>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</si>
  <si>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</si>
  <si>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</si>
  <si>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</si>
  <si>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</si>
  <si>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</si>
  <si>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</si>
  <si>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</si>
  <si>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</si>
  <si>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</si>
  <si>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</si>
  <si>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</si>
  <si>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</si>
  <si>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</si>
  <si>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</si>
  <si>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</si>
  <si>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</si>
  <si>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</si>
  <si>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</si>
  <si>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</si>
  <si>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</si>
  <si>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</si>
  <si>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</si>
  <si>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</si>
  <si>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</si>
  <si>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</si>
  <si>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</si>
  <si>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</si>
  <si>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</si>
  <si>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</si>
  <si>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</si>
  <si>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</si>
  <si>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</si>
  <si>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</si>
  <si>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</si>
  <si>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</si>
  <si>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</si>
  <si>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</si>
  <si>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</si>
  <si>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</si>
  <si>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</si>
  <si>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</si>
  <si>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</si>
  <si>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</si>
  <si>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</si>
  <si>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</si>
  <si>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</si>
  <si>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</si>
  <si>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</si>
  <si>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</si>
  <si>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</si>
  <si>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</si>
  <si>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</si>
  <si>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</si>
  <si>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</si>
  <si>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</si>
  <si>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</si>
  <si>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</si>
  <si>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</si>
  <si>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</si>
  <si>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</si>
  <si>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</si>
  <si>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</si>
  <si>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</si>
  <si>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</si>
  <si>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</si>
  <si>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</si>
  <si>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</si>
  <si>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</si>
  <si>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</si>
  <si>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</si>
  <si>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</si>
  <si>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</si>
  <si>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</si>
  <si>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</si>
  <si>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</si>
  <si>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</si>
  <si>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</si>
  <si>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</si>
  <si>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</si>
  <si>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</si>
  <si>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</si>
  <si>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</si>
  <si>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</si>
  <si>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</si>
  <si>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</si>
  <si>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</si>
  <si>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</si>
  <si>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</si>
  <si>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</si>
  <si>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</si>
  <si>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</si>
  <si>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</si>
  <si>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</si>
  <si>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</si>
  <si>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</si>
  <si>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</si>
  <si>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</si>
  <si>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</si>
  <si>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</si>
  <si>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</si>
  <si>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</si>
  <si>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</si>
  <si>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</si>
  <si>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</si>
  <si>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</si>
  <si>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</si>
  <si>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</si>
  <si>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</si>
  <si>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</si>
  <si>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</si>
  <si>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</si>
  <si>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</si>
  <si>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</si>
  <si>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</si>
  <si>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</si>
  <si>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</si>
  <si>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</si>
  <si>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</si>
  <si>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</si>
  <si>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</si>
  <si>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</si>
  <si>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</si>
  <si>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</si>
  <si>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</si>
  <si>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</si>
  <si>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</si>
  <si>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</si>
  <si>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</si>
  <si>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</si>
  <si>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</si>
  <si>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</si>
  <si>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</si>
  <si>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</si>
  <si>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</si>
  <si>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</si>
  <si>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</si>
  <si>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</si>
  <si>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</si>
  <si>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</si>
  <si>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</si>
  <si>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</si>
  <si>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</si>
  <si>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</si>
  <si>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</si>
  <si>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</si>
  <si>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</si>
  <si>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</si>
  <si>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</si>
  <si>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</si>
  <si>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</si>
  <si>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</si>
  <si>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</si>
  <si>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</si>
  <si>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</si>
  <si>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</si>
  <si>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</si>
  <si>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</si>
  <si>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</si>
  <si>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</si>
  <si>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</si>
  <si>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</si>
  <si>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</si>
  <si>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</si>
  <si>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</si>
  <si>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</si>
  <si>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</si>
  <si>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</si>
  <si>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</si>
  <si>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</si>
  <si>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</si>
  <si>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</si>
  <si>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</si>
  <si>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</si>
  <si>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</si>
  <si>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</si>
  <si>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</si>
  <si>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</si>
  <si>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</si>
  <si>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</si>
  <si>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</si>
  <si>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</si>
  <si>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</si>
  <si>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</si>
  <si>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</si>
  <si>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</si>
  <si>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</si>
  <si>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</si>
  <si>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</si>
  <si>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</si>
  <si>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</si>
  <si>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</si>
  <si>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</si>
  <si>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</si>
  <si>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</si>
  <si>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</si>
  <si>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</si>
  <si>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</si>
  <si>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</si>
  <si>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</si>
  <si>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</si>
  <si>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</si>
  <si>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</si>
  <si>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</si>
  <si>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</si>
  <si>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</si>
  <si>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</si>
  <si>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</si>
  <si>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</si>
  <si>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</si>
  <si>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</si>
  <si>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</si>
  <si>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</si>
  <si>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</si>
  <si>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</si>
  <si>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</si>
  <si>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</si>
  <si>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</si>
  <si>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</si>
  <si>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</si>
  <si>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</si>
  <si>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</si>
  <si>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</si>
  <si>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</si>
  <si>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</si>
  <si>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</si>
  <si>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</si>
  <si>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</si>
  <si>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</si>
  <si>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</si>
  <si>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</si>
  <si>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</si>
  <si>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</si>
  <si>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</si>
  <si>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</si>
  <si>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</si>
  <si>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</si>
  <si>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</si>
  <si>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</si>
  <si>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</si>
  <si>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</si>
  <si>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</si>
  <si>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</si>
  <si>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</si>
  <si>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</si>
  <si>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</si>
  <si>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</si>
  <si>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</si>
  <si>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</si>
  <si>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</si>
  <si>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</si>
  <si>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</si>
  <si>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</si>
  <si>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</si>
  <si>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</si>
  <si>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</si>
  <si>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</si>
  <si>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</si>
  <si>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</si>
  <si>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</si>
  <si>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</si>
  <si>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</si>
  <si>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</si>
  <si>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</si>
  <si>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</si>
  <si>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</si>
  <si>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</si>
  <si>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</si>
  <si>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</si>
  <si>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</si>
  <si>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</si>
  <si>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</si>
  <si>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</si>
  <si>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</si>
  <si>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</si>
  <si>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</si>
  <si>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</si>
  <si>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</si>
  <si>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</si>
  <si>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</si>
  <si>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</si>
  <si>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</si>
  <si>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</si>
  <si>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</si>
  <si>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</si>
  <si>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</si>
  <si>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</si>
  <si>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</si>
  <si>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</si>
  <si>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</si>
  <si>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</si>
  <si>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</si>
  <si>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</si>
  <si>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</si>
  <si>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</si>
  <si>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</si>
  <si>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</si>
  <si>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</si>
  <si>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</si>
  <si>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</si>
  <si>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</si>
  <si>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</si>
  <si>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</si>
  <si>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</si>
  <si>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</si>
  <si>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</si>
  <si>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</si>
  <si>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</si>
  <si>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</si>
  <si>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</si>
  <si>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</si>
  <si>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</si>
  <si>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</si>
  <si>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</si>
  <si>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</si>
  <si>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</si>
  <si>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</si>
  <si>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</si>
  <si>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</si>
  <si>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</si>
  <si>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</si>
  <si>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</si>
  <si>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</si>
  <si>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</si>
  <si>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</si>
  <si>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</si>
  <si>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</si>
  <si>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</si>
  <si>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</si>
  <si>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</si>
  <si>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</si>
  <si>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</si>
  <si>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</si>
  <si>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</si>
  <si>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</si>
  <si>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</si>
  <si>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</si>
  <si>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</si>
  <si>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</si>
  <si>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</si>
  <si>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</si>
  <si>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</si>
  <si>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</si>
  <si>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</si>
  <si>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</si>
  <si>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</si>
  <si>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</si>
  <si>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</si>
  <si>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</si>
  <si>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</si>
  <si>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</si>
  <si>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</si>
  <si>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</si>
  <si>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</si>
  <si>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</si>
  <si>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</si>
  <si>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</si>
  <si>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</si>
  <si>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</si>
  <si>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</si>
  <si>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</si>
  <si>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</si>
  <si>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</si>
  <si>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</si>
  <si>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</si>
  <si>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</si>
  <si>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</si>
  <si>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</si>
  <si>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</si>
  <si>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</si>
  <si>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</si>
  <si>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</si>
  <si>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</si>
  <si>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</si>
  <si>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</si>
  <si>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</si>
  <si>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</si>
  <si>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</si>
  <si>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</si>
  <si>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</si>
  <si>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</si>
  <si>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</si>
  <si>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</si>
  <si>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</si>
  <si>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</si>
  <si>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</si>
  <si>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</si>
  <si>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</si>
  <si>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</si>
  <si>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</si>
  <si>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</si>
  <si>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</si>
  <si>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</si>
  <si>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</si>
  <si>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</si>
  <si>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</si>
  <si>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</si>
  <si>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</si>
  <si>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</si>
  <si>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</si>
  <si>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</si>
  <si>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</si>
  <si>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</si>
  <si>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</si>
  <si>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</si>
  <si>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</si>
  <si>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</si>
  <si>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</si>
  <si>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</si>
  <si>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</si>
  <si>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</si>
  <si>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</si>
  <si>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</si>
  <si>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</si>
  <si>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</si>
  <si>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</si>
  <si>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</si>
  <si>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</si>
  <si>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</si>
  <si>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</si>
  <si>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</si>
  <si>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</si>
  <si>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</si>
  <si>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</si>
  <si>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</si>
  <si>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</si>
  <si>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</si>
  <si>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</si>
  <si>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</si>
  <si>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</si>
  <si>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</si>
  <si>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</si>
  <si>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</si>
  <si>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</si>
  <si>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</si>
  <si>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</si>
  <si>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</si>
  <si>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</si>
  <si>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</si>
  <si>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</si>
  <si>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</si>
  <si>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</si>
  <si>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</si>
  <si>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</si>
  <si>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</si>
  <si>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</si>
  <si>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</si>
  <si>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</si>
  <si>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</si>
  <si>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</si>
  <si>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</si>
  <si>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</si>
  <si>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</si>
  <si>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</si>
  <si>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</si>
  <si>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</si>
  <si>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</si>
  <si>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</si>
  <si>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</si>
  <si>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</si>
  <si>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</si>
  <si>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</si>
  <si>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</si>
  <si>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</si>
  <si>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</si>
  <si>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</si>
  <si>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</si>
  <si>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</si>
  <si>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</si>
  <si>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</si>
  <si>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</si>
  <si>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</si>
  <si>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</si>
  <si>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</si>
  <si>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</si>
  <si>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</si>
  <si>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</si>
  <si>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</si>
  <si>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</si>
  <si>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</si>
  <si>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</si>
  <si>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</si>
  <si>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</si>
  <si>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</si>
  <si>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</si>
  <si>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</si>
  <si>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</si>
  <si>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</si>
  <si>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</si>
  <si>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</si>
  <si>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</si>
  <si>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</si>
  <si>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</si>
  <si>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</si>
  <si>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</si>
  <si>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</si>
  <si>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</si>
  <si>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</si>
  <si>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</si>
  <si>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</si>
  <si>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</si>
  <si>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</si>
  <si>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</si>
  <si>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</si>
  <si>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</si>
  <si>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</si>
  <si>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</si>
  <si>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</si>
  <si>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</si>
  <si>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</si>
  <si>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</si>
  <si>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</si>
  <si>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</si>
  <si>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</si>
  <si>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</si>
  <si>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</si>
  <si>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</si>
  <si>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</si>
  <si>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</si>
  <si>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</si>
  <si>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</si>
  <si>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</si>
  <si>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</si>
  <si>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</si>
  <si>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</si>
  <si>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</si>
  <si>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</si>
  <si>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</si>
  <si>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</si>
  <si>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</si>
  <si>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</si>
  <si>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</si>
  <si>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</si>
  <si>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</si>
  <si>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</si>
  <si>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</si>
  <si>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</si>
  <si>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</si>
  <si>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</si>
  <si>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</si>
  <si>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</si>
  <si>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</si>
  <si>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</si>
  <si>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</si>
  <si>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</si>
  <si>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</si>
  <si>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</si>
  <si>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</si>
  <si>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</si>
  <si>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</si>
  <si>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</si>
  <si>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</si>
  <si>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</si>
  <si>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</si>
  <si>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</si>
  <si>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</si>
  <si>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</si>
  <si>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</si>
  <si>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</si>
  <si>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</si>
  <si>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</si>
  <si>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</si>
  <si>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</si>
  <si>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</si>
  <si>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</si>
  <si>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</si>
  <si>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</si>
  <si>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</si>
  <si>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</si>
  <si>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</si>
  <si>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</si>
  <si>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</si>
  <si>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</si>
  <si>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</si>
  <si>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</si>
  <si>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</si>
  <si>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</si>
  <si>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</si>
  <si>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</si>
  <si>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</si>
  <si>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</si>
  <si>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</si>
  <si>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</si>
  <si>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</si>
  <si>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</si>
  <si>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</si>
  <si>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</si>
  <si>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</si>
  <si>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</si>
  <si>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</si>
  <si>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</si>
  <si>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</si>
  <si>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</si>
  <si>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</si>
  <si>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</si>
  <si>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</si>
  <si>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</si>
  <si>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</si>
  <si>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</si>
  <si>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</si>
  <si>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</si>
  <si>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</si>
  <si>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</si>
  <si>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</si>
  <si>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</si>
  <si>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</si>
  <si>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</si>
  <si>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</si>
  <si>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</si>
  <si>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</si>
  <si>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</si>
  <si>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</si>
  <si>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</si>
  <si>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</si>
  <si>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</si>
  <si>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</si>
  <si>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</si>
  <si>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</si>
  <si>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</si>
  <si>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</si>
  <si>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</si>
  <si>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</si>
  <si>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</si>
  <si>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</si>
  <si>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</si>
  <si>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</si>
  <si>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</si>
  <si>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</si>
  <si>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</si>
  <si>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</si>
  <si>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</si>
  <si>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</si>
  <si>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</si>
  <si>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</si>
  <si>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</si>
  <si>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</si>
  <si>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</si>
  <si>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</si>
  <si>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</si>
  <si>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</si>
  <si>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</si>
  <si>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</si>
  <si>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</si>
  <si>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</si>
  <si>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</si>
  <si>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</si>
  <si>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</si>
  <si>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</si>
  <si>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</si>
  <si>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</si>
  <si>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</si>
  <si>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</si>
  <si>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</si>
  <si>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</si>
  <si>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</si>
  <si>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</si>
  <si>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</si>
  <si>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</si>
  <si>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</si>
  <si>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</si>
  <si>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</si>
  <si>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</si>
  <si>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</si>
  <si>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</si>
  <si>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</si>
  <si>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</si>
  <si>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</si>
  <si>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</si>
  <si>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</si>
  <si>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</si>
  <si>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</si>
  <si>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</si>
  <si>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</si>
  <si>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</si>
  <si>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</si>
  <si>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</si>
  <si>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</si>
  <si>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</si>
  <si>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</si>
  <si>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</si>
  <si>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</si>
  <si>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</si>
  <si>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</si>
  <si>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</si>
  <si>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</si>
  <si>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</si>
  <si>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</si>
  <si>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</si>
  <si>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</si>
  <si>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</si>
  <si>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</si>
  <si>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</si>
  <si>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</si>
  <si>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</si>
  <si>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</si>
  <si>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</si>
  <si>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</si>
  <si>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</si>
  <si>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</si>
  <si>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</si>
  <si>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</si>
  <si>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</si>
  <si>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</si>
  <si>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</si>
  <si>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</si>
  <si>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</si>
  <si>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</si>
  <si>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</si>
  <si>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</si>
  <si>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</si>
  <si>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</si>
  <si>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</si>
  <si>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</si>
  <si>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</si>
  <si>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</si>
  <si>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</si>
  <si>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</si>
  <si>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</si>
  <si>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</si>
  <si>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</si>
  <si>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</si>
  <si>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</si>
  <si>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</si>
  <si>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</si>
  <si>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</si>
  <si>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</si>
  <si>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</si>
  <si>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</si>
  <si>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</si>
  <si>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</si>
  <si>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</si>
  <si>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</si>
  <si>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</si>
  <si>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</si>
  <si>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</si>
  <si>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</si>
  <si>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</si>
  <si>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</si>
  <si>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</si>
  <si>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</si>
  <si>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</si>
  <si>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</si>
  <si>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</si>
  <si>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</si>
  <si>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</si>
  <si>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</si>
  <si>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</si>
  <si>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</si>
  <si>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</si>
  <si>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</si>
  <si>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</si>
  <si>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</si>
  <si>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</si>
  <si>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</si>
  <si>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</si>
  <si>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</si>
  <si>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</si>
  <si>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</si>
  <si>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</si>
  <si>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</si>
  <si>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</si>
  <si>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</si>
  <si>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</si>
  <si>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</si>
  <si>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</si>
  <si>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</si>
  <si>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</si>
  <si>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</si>
  <si>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</si>
  <si>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</si>
  <si>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</si>
  <si>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</si>
  <si>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</si>
  <si>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</si>
  <si>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</si>
  <si>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</si>
  <si>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</si>
  <si>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</si>
  <si>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</si>
  <si>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</si>
  <si>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</si>
  <si>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</si>
  <si>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</si>
  <si>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</si>
  <si>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</si>
  <si>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</si>
  <si>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</si>
  <si>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</si>
  <si>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</si>
  <si>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</si>
  <si>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</si>
  <si>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</si>
  <si>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</si>
  <si>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</si>
  <si>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</si>
  <si>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</si>
  <si>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</si>
  <si>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</si>
  <si>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</si>
  <si>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</si>
  <si>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</si>
  <si>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</si>
  <si>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</si>
  <si>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</si>
  <si>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</si>
  <si>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</si>
  <si>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</si>
  <si>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</si>
  <si>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</si>
  <si>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</si>
  <si>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</si>
  <si>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</si>
  <si>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</si>
  <si>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</si>
  <si>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</si>
  <si>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</si>
  <si>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</si>
  <si>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</si>
  <si>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</si>
  <si>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</si>
  <si>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</si>
  <si>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</si>
  <si>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</si>
  <si>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</si>
  <si>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</si>
  <si>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</si>
  <si>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</si>
  <si>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</si>
  <si>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</si>
  <si>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</si>
  <si>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</si>
  <si>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</si>
  <si>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</si>
  <si>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</si>
  <si>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</si>
  <si>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</si>
  <si>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</si>
  <si>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</si>
  <si>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</si>
  <si>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</si>
  <si>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</si>
  <si>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</si>
  <si>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</si>
  <si>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</si>
  <si>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</si>
  <si>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</si>
  <si>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</si>
  <si>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</si>
  <si>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</si>
  <si>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</si>
  <si>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</si>
  <si>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</si>
  <si>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</si>
  <si>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</si>
  <si>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</si>
  <si>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</si>
  <si>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</si>
  <si>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</si>
  <si>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</si>
  <si>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</si>
  <si>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</si>
  <si>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</si>
  <si>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</si>
  <si>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</si>
  <si>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</si>
  <si>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</si>
  <si>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</si>
  <si>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</si>
  <si>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</si>
  <si>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</si>
  <si>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</si>
  <si>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</si>
  <si>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</si>
  <si>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</si>
  <si>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</si>
  <si>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</si>
  <si>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</si>
  <si>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</si>
  <si>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</si>
  <si>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</si>
  <si>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</si>
  <si>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</si>
  <si>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</si>
  <si>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</si>
  <si>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</si>
  <si>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</si>
  <si>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</si>
  <si>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</si>
  <si>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</si>
  <si>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</si>
  <si>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</si>
  <si>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</si>
  <si>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</si>
  <si>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</si>
  <si>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</si>
  <si>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</si>
  <si>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</si>
  <si>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</si>
  <si>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</si>
  <si>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</si>
  <si>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</si>
  <si>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</si>
  <si>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</si>
  <si>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</si>
  <si>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</si>
  <si>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</si>
  <si>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</si>
  <si>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</si>
  <si>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</si>
  <si>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</si>
  <si>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</si>
  <si>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</si>
  <si>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</si>
  <si>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</si>
  <si>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</si>
  <si>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</si>
  <si>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</si>
  <si>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</si>
  <si>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</si>
  <si>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</si>
  <si>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</si>
  <si>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</si>
  <si>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</si>
  <si>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</si>
  <si>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</si>
  <si>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</si>
  <si>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</si>
  <si>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</si>
  <si>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</si>
  <si>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</si>
  <si>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</si>
  <si>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</si>
  <si>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</si>
  <si>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</si>
  <si>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</si>
  <si>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</si>
  <si>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</si>
  <si>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</si>
  <si>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</si>
  <si>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</si>
  <si>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</si>
  <si>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</si>
  <si>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</si>
  <si>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</si>
  <si>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</si>
  <si>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</si>
  <si>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</si>
  <si>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</si>
  <si>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</si>
  <si>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</si>
  <si>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</si>
  <si>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</si>
  <si>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</si>
  <si>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</si>
  <si>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</si>
  <si>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</si>
  <si>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</si>
  <si>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</si>
  <si>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</si>
  <si>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</si>
  <si>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</si>
  <si>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</si>
  <si>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</si>
  <si>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</si>
  <si>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</si>
  <si>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</si>
  <si>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</si>
  <si>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</si>
  <si>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</si>
  <si>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</si>
  <si>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</si>
  <si>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</si>
  <si>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</si>
  <si>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</si>
  <si>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</si>
  <si>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</si>
  <si>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</si>
  <si>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</si>
  <si>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</si>
  <si>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</si>
  <si>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</si>
  <si>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</si>
  <si>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</si>
  <si>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</si>
  <si>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</si>
  <si>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</si>
  <si>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</si>
  <si>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</si>
  <si>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</si>
  <si>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</si>
  <si>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</si>
  <si>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</si>
  <si>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</si>
  <si>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</si>
  <si>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</si>
  <si>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</si>
  <si>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</si>
  <si>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</si>
  <si>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</si>
  <si>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</si>
  <si>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</si>
  <si>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</si>
  <si>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</si>
  <si>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</si>
  <si>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</si>
  <si>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</si>
  <si>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</si>
  <si>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</si>
  <si>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</si>
  <si>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</si>
  <si>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</si>
  <si>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</si>
  <si>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</si>
  <si>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</si>
  <si>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</si>
  <si>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</si>
  <si>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</si>
  <si>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</si>
  <si>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</si>
  <si>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</si>
  <si>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</si>
  <si>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</si>
  <si>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</si>
  <si>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</si>
  <si>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</si>
  <si>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</si>
  <si>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</si>
  <si>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</si>
  <si>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</si>
  <si>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</si>
  <si>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</si>
  <si>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</si>
  <si>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</si>
  <si>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</si>
  <si>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</si>
  <si>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</si>
  <si>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</si>
  <si>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</si>
  <si>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</si>
  <si>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</si>
  <si>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</si>
  <si>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</si>
  <si>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</si>
  <si>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</si>
  <si>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</si>
  <si>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</si>
  <si>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</si>
  <si>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</si>
  <si>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</si>
  <si>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</si>
  <si>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</si>
  <si>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</si>
  <si>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</si>
  <si>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</si>
  <si>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</si>
  <si>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</si>
  <si>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</si>
  <si>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</si>
  <si>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</si>
  <si>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</si>
  <si>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</si>
  <si>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</si>
  <si>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</si>
  <si>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</si>
  <si>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</si>
  <si>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</si>
  <si>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</si>
  <si>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</si>
  <si>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</si>
  <si>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</si>
  <si>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</si>
  <si>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</si>
  <si>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</si>
  <si>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</si>
  <si>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</si>
  <si>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</si>
  <si>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</si>
  <si>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</si>
  <si>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</si>
  <si>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</si>
  <si>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</si>
  <si>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</si>
  <si>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</si>
  <si>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</si>
  <si>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</si>
  <si>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</si>
  <si>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</si>
  <si>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</si>
  <si>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</si>
  <si>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</si>
  <si>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</si>
  <si>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</si>
  <si>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</si>
  <si>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</si>
  <si>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</si>
  <si>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</si>
  <si>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</si>
  <si>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</si>
  <si>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</si>
  <si>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</si>
  <si>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</si>
  <si>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</si>
  <si>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</si>
  <si>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</si>
  <si>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</si>
  <si>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</si>
  <si>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</si>
  <si>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</si>
  <si>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</si>
  <si>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</si>
  <si>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</si>
  <si>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</si>
  <si>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</si>
  <si>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</si>
  <si>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</si>
  <si>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</si>
  <si>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</si>
  <si>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</si>
  <si>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</si>
  <si>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</si>
  <si>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</si>
  <si>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</si>
  <si>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</si>
  <si>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</si>
  <si>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</si>
  <si>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</si>
  <si>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</si>
  <si>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</si>
  <si>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</si>
  <si>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</si>
  <si>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</si>
  <si>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</si>
  <si>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</si>
  <si>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</si>
  <si>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</si>
  <si>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</si>
  <si>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</si>
  <si>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</si>
  <si>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</si>
  <si>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</si>
  <si>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</si>
  <si>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</si>
  <si>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</si>
  <si>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</si>
  <si>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</si>
  <si>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</si>
  <si>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</si>
  <si>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</si>
  <si>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</si>
  <si>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</si>
  <si>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</si>
  <si>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</si>
  <si>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</si>
  <si>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</si>
  <si>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</si>
  <si>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</si>
  <si>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</si>
  <si>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</si>
  <si>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</si>
  <si>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</si>
  <si>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</si>
  <si>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</si>
  <si>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</si>
  <si>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</si>
  <si>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</si>
  <si>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</si>
  <si>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</si>
  <si>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</si>
  <si>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</si>
  <si>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</si>
  <si>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</si>
  <si>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</si>
  <si>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</si>
  <si>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</si>
  <si>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</si>
  <si>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</si>
  <si>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</si>
  <si>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</si>
  <si>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</si>
  <si>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</si>
  <si>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</si>
  <si>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</si>
  <si>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</si>
  <si>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</si>
  <si>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</si>
  <si>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</si>
  <si>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</si>
  <si>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</si>
  <si>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</si>
  <si>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</si>
  <si>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</si>
  <si>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</si>
  <si>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</si>
  <si>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</si>
  <si>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</si>
  <si>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</si>
  <si>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</si>
  <si>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</si>
  <si>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</si>
  <si>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</si>
  <si>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</si>
  <si>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</si>
  <si>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</si>
  <si>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</si>
  <si>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</si>
  <si>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</si>
  <si>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</si>
  <si>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</si>
  <si>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</si>
  <si>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</si>
  <si>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</si>
  <si>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</si>
  <si>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</si>
  <si>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</si>
  <si>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</si>
  <si>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</si>
  <si>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</si>
  <si>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</si>
  <si>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</si>
  <si>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</si>
  <si>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</si>
  <si>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</si>
  <si>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</si>
  <si>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</si>
  <si>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</si>
  <si>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</si>
  <si>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</si>
  <si>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</si>
  <si>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</si>
  <si>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</si>
  <si>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</si>
  <si>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</si>
  <si>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</si>
  <si>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</si>
  <si>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</si>
  <si>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</si>
  <si>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</si>
  <si>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</si>
  <si>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</si>
  <si>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</si>
  <si>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</si>
  <si>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</si>
  <si>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</si>
  <si>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</si>
  <si>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</si>
  <si>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</si>
  <si>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</si>
  <si>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</si>
  <si>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</si>
  <si>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</si>
  <si>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</si>
  <si>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</si>
  <si>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</si>
  <si>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</si>
  <si>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</si>
  <si>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</si>
  <si>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</si>
  <si>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</si>
  <si>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</si>
  <si>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</si>
  <si>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</si>
  <si>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</si>
  <si>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</si>
  <si>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</si>
  <si>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</si>
  <si>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</si>
  <si>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</si>
  <si>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</si>
  <si>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</si>
  <si>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</si>
  <si>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</si>
  <si>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</si>
  <si>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</si>
  <si>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</si>
  <si>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</si>
  <si>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</si>
  <si>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</si>
  <si>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</si>
  <si>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</si>
  <si>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</si>
  <si>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</si>
  <si>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</si>
  <si>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</si>
  <si>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</si>
  <si>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</si>
  <si>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</si>
  <si>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</si>
  <si>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</si>
  <si>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</si>
  <si>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</si>
  <si>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</si>
  <si>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</si>
  <si>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</si>
  <si>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</si>
  <si>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</si>
  <si>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</si>
  <si>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</si>
  <si>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</si>
  <si>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</si>
  <si>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</si>
  <si>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</si>
  <si>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</si>
  <si>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</si>
  <si>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</si>
  <si>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</si>
  <si>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</si>
  <si>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</si>
  <si>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</si>
  <si>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</si>
  <si>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</si>
  <si>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</si>
  <si>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</si>
  <si>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</si>
  <si>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</si>
  <si>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</si>
  <si>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</si>
  <si>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</si>
  <si>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</si>
  <si>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</si>
  <si>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</si>
  <si>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</si>
  <si>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</si>
  <si>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</si>
  <si>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</si>
  <si>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</si>
  <si>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</si>
  <si>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</si>
  <si>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</si>
  <si>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</si>
  <si>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</si>
  <si>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</si>
  <si>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</si>
  <si>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</si>
  <si>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</si>
  <si>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</si>
  <si>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</si>
  <si>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</si>
  <si>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</si>
  <si>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</si>
  <si>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</si>
  <si>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</si>
  <si>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</si>
  <si>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</si>
  <si>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</si>
  <si>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</si>
  <si>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</si>
  <si>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</si>
  <si>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</si>
  <si>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</si>
  <si>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</si>
  <si>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</si>
  <si>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</si>
  <si>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</si>
  <si>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</si>
  <si>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</si>
  <si>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</si>
  <si>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</si>
  <si>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</si>
  <si>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</si>
  <si>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</si>
  <si>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</si>
  <si>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</si>
  <si>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</si>
  <si>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</si>
  <si>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</si>
  <si>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</si>
  <si>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</si>
  <si>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</si>
  <si>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</si>
  <si>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</si>
  <si>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</si>
  <si>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</si>
  <si>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</si>
  <si>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</si>
  <si>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</si>
  <si>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</si>
  <si>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</si>
  <si>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</si>
  <si>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</si>
  <si>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</si>
  <si>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</si>
  <si>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</si>
  <si>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</si>
  <si>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</si>
  <si>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</si>
  <si>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</si>
  <si>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</si>
  <si>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</si>
  <si>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</si>
  <si>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</si>
  <si>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</si>
  <si>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</si>
  <si>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</si>
  <si>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</si>
  <si>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</si>
  <si>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</si>
  <si>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</si>
  <si>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</si>
  <si>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</si>
  <si>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</si>
  <si>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</si>
  <si>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</si>
  <si>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</si>
  <si>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</si>
  <si>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</si>
  <si>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</si>
  <si>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</si>
  <si>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</si>
  <si>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</si>
  <si>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</si>
  <si>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</si>
  <si>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</si>
  <si>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</si>
  <si>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</si>
  <si>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</si>
  <si>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</si>
  <si>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</si>
  <si>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</si>
  <si>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</si>
  <si>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</si>
  <si>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</si>
  <si>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</si>
  <si>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</si>
  <si>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</si>
  <si>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</si>
  <si>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</si>
  <si>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</si>
  <si>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</si>
  <si>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</si>
  <si>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</si>
  <si>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</si>
  <si>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</si>
  <si>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</si>
  <si>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</si>
  <si>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</si>
  <si>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</si>
  <si>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</si>
  <si>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</si>
  <si>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</si>
  <si>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</si>
  <si>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</si>
  <si>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</si>
  <si>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</si>
  <si>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</si>
  <si>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</si>
  <si>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</si>
  <si>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</si>
  <si>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</si>
  <si>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</si>
  <si>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</si>
  <si>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</si>
  <si>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</si>
  <si>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</si>
  <si>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</si>
  <si>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</si>
  <si>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</si>
  <si>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</si>
  <si>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</si>
  <si>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</si>
  <si>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</si>
  <si>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</si>
  <si>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</si>
  <si>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</si>
  <si>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</si>
  <si>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</si>
  <si>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</si>
  <si>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</si>
  <si>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</si>
  <si>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</si>
  <si>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</si>
  <si>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</si>
  <si>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</si>
  <si>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</si>
  <si>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</si>
  <si>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</si>
  <si>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</si>
  <si>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</si>
  <si>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</si>
  <si>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</si>
  <si>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</si>
  <si>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</si>
  <si>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</si>
  <si>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</si>
  <si>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</si>
  <si>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</si>
  <si>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</si>
  <si>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</si>
  <si>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</si>
  <si>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</si>
  <si>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</si>
  <si>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</si>
  <si>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</si>
  <si>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</si>
  <si>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</si>
  <si>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</si>
  <si>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</si>
  <si>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</si>
  <si>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</si>
  <si>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</si>
  <si>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</si>
  <si>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</si>
  <si>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</si>
  <si>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</si>
  <si>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</si>
  <si>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</si>
  <si>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</si>
  <si>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</si>
  <si>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</si>
  <si>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</si>
  <si>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</si>
  <si>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</si>
  <si>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</si>
  <si>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</si>
  <si>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</si>
  <si>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</si>
  <si>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</si>
  <si>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</si>
  <si>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</si>
  <si>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</si>
  <si>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</si>
  <si>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</si>
  <si>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</si>
  <si>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</si>
  <si>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</si>
  <si>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</si>
  <si>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</si>
  <si>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</si>
  <si>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</si>
  <si>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</si>
  <si>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</si>
  <si>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</si>
  <si>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</si>
  <si>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</si>
  <si>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</si>
  <si>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</si>
  <si>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</si>
  <si>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</si>
  <si>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</si>
  <si>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</si>
  <si>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</si>
  <si>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</si>
  <si>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</si>
  <si>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</si>
  <si>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</si>
  <si>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</si>
  <si>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</si>
  <si>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</si>
  <si>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</si>
  <si>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</si>
  <si>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</si>
  <si>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</si>
  <si>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</si>
  <si>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</si>
  <si>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</si>
  <si>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</si>
  <si>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</si>
  <si>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</si>
  <si>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</si>
  <si>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</si>
  <si>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</si>
  <si>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</si>
  <si>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</si>
  <si>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</si>
  <si>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</si>
  <si>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</si>
  <si>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</si>
  <si>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</si>
  <si>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</si>
  <si>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</si>
  <si>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</si>
  <si>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</si>
  <si>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</si>
  <si>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</si>
  <si>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</si>
  <si>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</si>
  <si>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</si>
  <si>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</si>
  <si>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</si>
  <si>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</si>
  <si>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</si>
  <si>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</si>
  <si>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</si>
  <si>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</si>
  <si>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</si>
  <si>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</si>
  <si>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</si>
  <si>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</si>
  <si>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</si>
  <si>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</si>
  <si>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</si>
  <si>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</si>
  <si>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</si>
  <si>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</si>
  <si>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</si>
  <si>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</si>
  <si>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</si>
  <si>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</si>
  <si>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</si>
  <si>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</si>
  <si>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</si>
  <si>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</si>
  <si>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</si>
  <si>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</si>
  <si>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</si>
  <si>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</si>
  <si>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</si>
  <si>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</si>
  <si>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</si>
  <si>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</si>
  <si>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</si>
  <si>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</si>
  <si>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</si>
  <si>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</si>
  <si>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</si>
  <si>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</si>
  <si>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</si>
  <si>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</si>
  <si>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</si>
  <si>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</si>
  <si>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</si>
  <si>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</si>
  <si>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</si>
  <si>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</si>
  <si>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</si>
  <si>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</si>
  <si>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</si>
  <si>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</si>
  <si>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</si>
  <si>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</si>
  <si>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</si>
  <si>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</si>
  <si>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</si>
  <si>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</si>
  <si>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</si>
  <si>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</si>
  <si>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</si>
  <si>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</si>
  <si>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</si>
  <si>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</si>
  <si>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</si>
  <si>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</si>
  <si>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</si>
  <si>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</si>
  <si>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</si>
  <si>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</si>
  <si>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</si>
  <si>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</si>
  <si>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</si>
  <si>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</si>
  <si>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</si>
  <si>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</si>
  <si>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</si>
  <si>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</si>
  <si>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</si>
  <si>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</si>
  <si>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</si>
  <si>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</si>
  <si>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</si>
  <si>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</si>
  <si>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</si>
  <si>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</si>
  <si>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</si>
  <si>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</si>
  <si>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</si>
  <si>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</si>
  <si>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</si>
  <si>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</si>
  <si>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</si>
  <si>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</si>
  <si>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</si>
  <si>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</si>
  <si>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</si>
  <si>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</si>
  <si>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</si>
  <si>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</si>
  <si>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</si>
  <si>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</si>
  <si>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</si>
  <si>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</si>
  <si>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</si>
  <si>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</si>
  <si>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</si>
  <si>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</si>
  <si>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</si>
  <si>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</si>
  <si>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</si>
  <si>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</si>
  <si>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</si>
  <si>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</si>
  <si>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</si>
  <si>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</si>
  <si>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</si>
  <si>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</si>
  <si>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</si>
  <si>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</si>
  <si>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</si>
  <si>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</si>
  <si>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</si>
  <si>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</si>
  <si>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</si>
  <si>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</si>
  <si>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</si>
  <si>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</si>
  <si>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</si>
  <si>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</si>
  <si>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</si>
  <si>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</si>
  <si>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</si>
  <si>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</si>
  <si>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</si>
  <si>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</si>
  <si>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</si>
  <si>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</si>
  <si>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</si>
  <si>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</si>
  <si>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</si>
  <si>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</si>
  <si>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</si>
  <si>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</si>
  <si>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</si>
  <si>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</si>
  <si>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</si>
  <si>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</si>
  <si>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</si>
  <si>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</si>
  <si>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</si>
  <si>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</si>
  <si>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</si>
  <si>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</si>
  <si>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</si>
  <si>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</si>
  <si>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</si>
  <si>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</si>
  <si>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</si>
  <si>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</si>
  <si>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</si>
  <si>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</si>
  <si>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</si>
  <si>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</si>
  <si>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</si>
  <si>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</si>
  <si>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</si>
  <si>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</si>
  <si>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</si>
  <si>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</si>
  <si>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</si>
  <si>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</si>
  <si>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</si>
  <si>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</si>
  <si>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</si>
  <si>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</si>
  <si>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</si>
  <si>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</si>
  <si>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</si>
  <si>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</si>
  <si>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</si>
  <si>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</si>
  <si>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</si>
  <si>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</si>
  <si>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</si>
  <si>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</si>
  <si>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</si>
  <si>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</si>
  <si>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</si>
  <si>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</si>
  <si>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</si>
  <si>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</si>
  <si>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</si>
  <si>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</si>
  <si>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</si>
  <si>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</si>
  <si>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</si>
  <si>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</si>
  <si>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</si>
  <si>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</si>
  <si>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</si>
  <si>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</si>
  <si>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</si>
  <si>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</si>
  <si>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</si>
  <si>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</si>
  <si>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</si>
  <si>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</si>
  <si>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</si>
  <si>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</si>
  <si>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</si>
  <si>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</si>
  <si>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</si>
  <si>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</si>
  <si>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</si>
  <si>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</si>
  <si>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</si>
  <si>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</si>
  <si>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</si>
  <si>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</si>
  <si>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</si>
  <si>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</si>
  <si>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</si>
  <si>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</si>
  <si>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</si>
  <si>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</si>
  <si>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</si>
  <si>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</si>
  <si>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</si>
  <si>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</si>
  <si>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</si>
  <si>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</si>
  <si>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</si>
  <si>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</si>
  <si>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</si>
  <si>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</si>
  <si>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</si>
  <si>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</si>
  <si>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</si>
  <si>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</si>
  <si>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</si>
  <si>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</si>
  <si>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</si>
  <si>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</si>
  <si>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</si>
  <si>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</si>
  <si>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</si>
  <si>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</si>
  <si>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</si>
  <si>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</si>
  <si>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</si>
  <si>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</si>
  <si>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</si>
  <si>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</si>
  <si>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</si>
  <si>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</si>
  <si>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</si>
  <si>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</si>
  <si>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</si>
  <si>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</si>
  <si>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</si>
  <si>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</si>
  <si>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</si>
  <si>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</si>
  <si>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</si>
  <si>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</si>
  <si>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</si>
  <si>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</si>
  <si>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</si>
  <si>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</si>
  <si>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</si>
  <si>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</si>
  <si>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</si>
  <si>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</si>
  <si>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</si>
  <si>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</si>
  <si>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</si>
  <si>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</si>
  <si>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</si>
  <si>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</si>
  <si>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</si>
  <si>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</si>
  <si>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</si>
  <si>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</si>
  <si>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</si>
  <si>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</si>
  <si>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</si>
  <si>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</si>
  <si>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</si>
  <si>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</si>
  <si>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</si>
  <si>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</si>
  <si>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</si>
  <si>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</si>
  <si>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</si>
  <si>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</si>
  <si>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</si>
  <si>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</si>
  <si>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</si>
  <si>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</si>
  <si>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</si>
  <si>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</si>
  <si>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</si>
  <si>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</si>
  <si>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</si>
  <si>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</si>
  <si>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</si>
  <si>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</si>
  <si>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</si>
  <si>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</si>
  <si>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</si>
  <si>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</si>
  <si>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</si>
  <si>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</si>
  <si>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</si>
  <si>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</si>
  <si>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</si>
  <si>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</si>
  <si>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</si>
  <si>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</si>
  <si>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</si>
  <si>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</si>
  <si>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</si>
  <si>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</si>
  <si>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</si>
  <si>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</si>
  <si>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</si>
  <si>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</si>
  <si>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</si>
  <si>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</si>
  <si>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</si>
  <si>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</si>
  <si>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</si>
  <si>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</si>
  <si>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</si>
  <si>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</si>
  <si>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</si>
  <si>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</si>
  <si>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</si>
  <si>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</si>
  <si>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</si>
  <si>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</si>
  <si>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</si>
  <si>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</si>
  <si>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</si>
  <si>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</si>
  <si>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</si>
  <si>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</si>
  <si>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</si>
  <si>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</si>
  <si>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</si>
  <si>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</si>
  <si>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</si>
  <si>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</si>
  <si>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</si>
  <si>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</si>
  <si>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</si>
  <si>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</si>
  <si>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</si>
  <si>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</si>
  <si>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</si>
  <si>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</si>
  <si>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</si>
  <si>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</si>
  <si>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</si>
  <si>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</si>
  <si>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</si>
  <si>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</si>
  <si>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</si>
  <si>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</si>
  <si>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</si>
  <si>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</si>
  <si>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</si>
  <si>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</si>
  <si>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</si>
  <si>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</si>
  <si>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</si>
  <si>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</si>
  <si>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</si>
  <si>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</si>
  <si>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</si>
  <si>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</si>
  <si>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</si>
  <si>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</si>
  <si>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</si>
  <si>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</si>
  <si>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</si>
  <si>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</si>
  <si>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</si>
  <si>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</si>
  <si>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</si>
  <si>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</si>
  <si>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</si>
  <si>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</si>
  <si>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</si>
  <si>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</si>
  <si>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</si>
  <si>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</si>
  <si>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</si>
  <si>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</si>
  <si>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</si>
  <si>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</si>
  <si>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</si>
  <si>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</si>
  <si>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</si>
  <si>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</si>
  <si>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</si>
  <si>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</si>
  <si>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</si>
  <si>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</si>
  <si>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</si>
  <si>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</si>
  <si>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</si>
  <si>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</si>
  <si>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</si>
  <si>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</si>
  <si>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</si>
  <si>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</si>
  <si>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</si>
  <si>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</si>
  <si>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</si>
  <si>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</si>
  <si>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</si>
  <si>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</si>
  <si>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</si>
  <si>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</si>
  <si>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</si>
  <si>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</si>
  <si>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</si>
  <si>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</si>
  <si>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</si>
  <si>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</si>
  <si>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</si>
  <si>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</si>
  <si>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</si>
  <si>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</si>
  <si>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</si>
  <si>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</si>
  <si>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</si>
  <si>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</si>
  <si>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</si>
  <si>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</si>
  <si>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</si>
  <si>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</si>
  <si>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</si>
  <si>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</si>
  <si>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</si>
  <si>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</si>
  <si>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</si>
  <si>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</si>
  <si>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</si>
  <si>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</si>
  <si>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</si>
  <si>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</si>
  <si>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</si>
  <si>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</si>
  <si>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</si>
  <si>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</si>
  <si>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</si>
  <si>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</si>
  <si>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</si>
  <si>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</si>
  <si>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</si>
  <si>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</si>
  <si>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</si>
  <si>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</si>
  <si>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</si>
  <si>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</si>
  <si>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</si>
  <si>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</si>
  <si>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</si>
  <si>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</si>
  <si>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</si>
  <si>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</si>
  <si>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</si>
  <si>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</si>
  <si>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</si>
  <si>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</si>
  <si>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</si>
  <si>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</si>
  <si>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</si>
  <si>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</si>
  <si>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</si>
  <si>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</si>
  <si>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</si>
  <si>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</si>
  <si>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</si>
  <si>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</si>
  <si>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</si>
  <si>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</si>
  <si>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</si>
  <si>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</si>
  <si>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</si>
  <si>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</si>
  <si>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</si>
  <si>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</si>
  <si>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</si>
  <si>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</si>
  <si>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</si>
  <si>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</si>
  <si>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</si>
  <si>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</si>
  <si>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</si>
  <si>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</si>
  <si>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</si>
  <si>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</si>
  <si>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</si>
  <si>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</si>
  <si>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</si>
  <si>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</si>
  <si>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</si>
  <si>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</si>
  <si>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</si>
  <si>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</si>
  <si>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</si>
  <si>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</si>
  <si>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</si>
  <si>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</si>
  <si>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</si>
  <si>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</si>
  <si>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</si>
  <si>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</si>
  <si>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</si>
  <si>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</si>
  <si>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</si>
  <si>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</si>
  <si>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</si>
  <si>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</si>
  <si>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</si>
  <si>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</si>
  <si>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</si>
  <si>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</si>
  <si>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</si>
  <si>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</si>
  <si>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</si>
  <si>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</si>
  <si>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</si>
  <si>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</si>
  <si>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</si>
  <si>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</si>
  <si>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</si>
  <si>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</si>
  <si>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</si>
  <si>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</si>
  <si>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</si>
  <si>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</si>
  <si>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</si>
  <si>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</si>
  <si>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</si>
  <si>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</si>
  <si>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</si>
  <si>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</si>
  <si>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</si>
  <si>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</si>
  <si>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</si>
  <si>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</si>
  <si>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</si>
  <si>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</si>
  <si>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PCM-20251028-00002121</t>
  </si>
  <si>
    <t>team at site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</si>
  <si>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</si>
  <si>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</si>
  <si>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</si>
  <si>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</si>
  <si>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</si>
  <si>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</si>
  <si>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</si>
  <si>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</si>
  <si>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</si>
  <si>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</si>
  <si>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</si>
  <si>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</si>
  <si>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</si>
  <si>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</si>
  <si>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</si>
  <si>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</si>
  <si>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</si>
  <si>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</si>
  <si>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</si>
  <si>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</si>
  <si>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</si>
  <si>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</si>
  <si>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</si>
  <si>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</si>
  <si>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</si>
  <si>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</si>
  <si>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</si>
  <si>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</si>
  <si>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</si>
  <si>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</si>
  <si>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</si>
  <si>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</si>
  <si>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</si>
  <si>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</si>
  <si>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</si>
  <si>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</si>
  <si>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</si>
  <si>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</si>
  <si>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</si>
  <si>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</si>
  <si>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</si>
  <si>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</si>
  <si>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</si>
  <si>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</si>
  <si>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</si>
  <si>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</si>
  <si>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</si>
  <si>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</si>
  <si>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</si>
  <si>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</si>
  <si>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</si>
  <si>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</si>
  <si>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</si>
  <si>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</si>
  <si>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</si>
  <si>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</si>
  <si>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</si>
  <si>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</si>
  <si>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</si>
  <si>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</si>
  <si>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</si>
  <si>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</si>
  <si>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</si>
  <si>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</si>
  <si>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</si>
  <si>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</si>
  <si>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</si>
  <si>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</si>
  <si>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</si>
  <si>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</si>
  <si>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</si>
  <si>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</si>
  <si>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</si>
  <si>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</si>
  <si>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</si>
  <si>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</si>
  <si>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</si>
  <si>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</si>
  <si>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</si>
  <si>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</si>
  <si>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</si>
  <si>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</si>
  <si>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</si>
  <si>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</si>
  <si>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</si>
  <si>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</si>
  <si>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</si>
  <si>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</si>
  <si>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</si>
  <si>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</si>
  <si>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</si>
  <si>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</si>
  <si>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</si>
  <si>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</si>
  <si>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</si>
  <si>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</si>
  <si>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PCM-20251028-00002165</t>
  </si>
  <si>
    <t>EM team moved need 35 min</t>
  </si>
  <si>
    <t>PCM-20251028-00001951</t>
  </si>
  <si>
    <t xml:space="preserve">under night access , team will check by morninig </t>
  </si>
  <si>
    <t>PCM-20251028-00002099</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</si>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</sst>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1" totalsRowShown="0" headerRowDxfId="174" dataDxfId="173" headerRowBorderDxfId="171" tableBorderDxfId="172" totalsRowBorderDxfId="170">
  <autoFilter ref="A1:L4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6" totalsRowShown="0" headerRowDxfId="64" dataDxfId="63" headerRowBorderDxfId="61" tableBorderDxfId="62">
  <autoFilter ref="A1:L110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0" totalsRowShown="0" headerRowDxfId="31" dataDxfId="30" headerRowBorderDxfId="28" tableBorderDxfId="29">
  <autoFilter ref="A1:L44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1"/>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295.94312407407415</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0.26380694444378605</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0.2625106481500552</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21932</v>
      </c>
      <c r="E5" s="135" t="s">
        <v>38998</v>
      </c>
      <c r="F5" s="136">
        <v>45958.842835648145</v>
      </c>
      <c r="G5" s="137">
        <f ca="1">IFERROR(NOW()-F5,"")</f>
        <v>4.8714351854869165E-2</v>
      </c>
      <c r="H5" s="136">
        <v>45958.831875000003</v>
      </c>
      <c r="I5" s="134" t="str">
        <f>IFERROR(VLOOKUP(D5,DB!A:F,6,0),"")</f>
        <v>Power Cube</v>
      </c>
      <c r="J5" s="134" t="str">
        <f>IFERROR(VLOOKUP(D5,DB!A:G,7,0),"")</f>
        <v>No BB Design+Good</v>
      </c>
      <c r="K5" s="138" t="s">
        <v>39005</v>
      </c>
      <c r="L5" s="139" t="str">
        <f>IFERROR(VLOOKUP(D5,DB!A:I,9,0),"")</f>
        <v>Latis</v>
      </c>
    </row>
    <row r="6" spans="1:15" ht="15" customHeight="1">
      <c r="A6" s="133"/>
      <c r="B6" s="134" t="str">
        <f>IFERROR(VLOOKUP(D6,DB!A:K,11,0),"")</f>
        <v/>
      </c>
      <c r="C6" s="134"/>
      <c r="D6" s="138"/>
      <c r="E6" s="135"/>
      <c r="F6" s="136"/>
      <c r="G6" s="137">
        <f ca="1">IFERROR(NOW()-F6,"")</f>
        <v>45958.89155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45958.89155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45958.89155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45958.89155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45958.89155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45958.89155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45958.89155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45958.89155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45958.89155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45958.89155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45958.89155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45958.89155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45958.89155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45958.89155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45958.89155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45958.89155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45958.89155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45958.89155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45958.89155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45958.89155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45958.89155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45958.89155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45958.89155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45958.89155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45958.89155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45958.89155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45958.89155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45958.89155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45958.89155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45958.89155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45958.89155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45958.89155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45958.89155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45958.89155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45958.89155</v>
      </c>
      <c r="H40" s="136"/>
      <c r="I40" s="134" t="str">
        <f>IFERROR(VLOOKUP(D40,DB!A:F,6,0),"")</f>
        <v/>
      </c>
      <c r="J40" s="134" t="str">
        <f>IFERROR(VLOOKUP(D40,DB!A:G,7,0),"")</f>
        <v/>
      </c>
      <c r="K40" s="138"/>
      <c r="L40" s="139" t="str">
        <f>IFERROR(VLOOKUP(D40,DB!A:I,9,0),"")</f>
        <v/>
      </c>
    </row>
    <row r="41" spans="1:12" ht="15" customHeight="1">
      <c r="A41" s="145"/>
      <c r="B41" s="146" t="str">
        <f>IFERROR(VLOOKUP(D41,DB!A:K,11,0),"")</f>
        <v/>
      </c>
      <c r="C41" s="146"/>
      <c r="D41" s="146"/>
      <c r="E41" s="147"/>
      <c r="F41" s="148"/>
      <c r="G41" s="149">
        <f ca="1">IFERROR(NOW()-F41,"")</f>
        <v>45958.89155</v>
      </c>
      <c r="H41" s="148"/>
      <c r="I41" s="146" t="str">
        <f>IFERROR(VLOOKUP(D41,DB!A:F,6,0),"")</f>
        <v/>
      </c>
      <c r="J41" s="146" t="str">
        <f>IFERROR(VLOOKUP(D41,DB!A:G,7,0),"")</f>
        <v/>
      </c>
      <c r="K41" s="150"/>
      <c r="L41" s="151" t="str">
        <f>IFERROR(VLOOKUP(D41,DB!A:I,9,0),"")</f>
        <v/>
      </c>
    </row>
  </sheetData>
  <customSheetViews>
    <customSheetView guid="{F6042A99-DD27-4453-835D-0834D95730CC}" filter="1" showAutoFilter="1">
      <pageMargins left="0" right="0" top="0" bottom="0" header="0" footer="0"/>
      <autoFilter ref="B1:M1" xr:uid="{D74D6267-99F1-4B0A-803F-B3253AB0E529}"/>
    </customSheetView>
  </customSheetViews>
  <dataValidations count="2">
    <dataValidation allowBlank="1" showInputMessage="1" showErrorMessage="1" sqref="E1" xr:uid="{5DBA255D-CDD9-49FB-AD3C-AF70AB4EE696}"/>
    <dataValidation type="list" allowBlank="1" showInputMessage="1" showErrorMessage="1" sqref="E2:E4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tabSelected="1" workbookViewId="0">
      <selection activeCell="D8" sqref="D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133.89171203703881</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1</v>
      </c>
      <c r="D4" s="18" t="s">
        <v>30004</v>
      </c>
      <c r="E4" s="114" t="s">
        <v>39083</v>
      </c>
      <c r="F4" s="115">
        <v>45958.742083333331</v>
      </c>
      <c r="G4" s="116">
        <f ca="1">IFERROR(NOW()-F4,"-")</f>
        <v>0.1494666666694684</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39090</v>
      </c>
      <c r="B5" s="18" t="str">
        <f>IFERROR(VLOOKUP(D5,DB!A:K,11,0),"")</f>
        <v>R2</v>
      </c>
      <c r="C5" s="18">
        <v>3</v>
      </c>
      <c r="D5" s="18" t="s">
        <v>17718</v>
      </c>
      <c r="E5" s="114" t="s">
        <v>38998</v>
      </c>
      <c r="F5" s="115">
        <v>45958.776261574072</v>
      </c>
      <c r="G5" s="116">
        <f ca="1">IFERROR(NOW()-F5,"-")</f>
        <v>0.11528842592815636</v>
      </c>
      <c r="H5" s="115">
        <v>45958.768622685187</v>
      </c>
      <c r="I5" s="18" t="str">
        <f>IFERROR(VLOOKUP(D5,DB!A:F,6,0),"")</f>
        <v>SCECO</v>
      </c>
      <c r="J5" s="18" t="str">
        <f>IFERROR(VLOOKUP(D5,DB!A:G,7,0),"")</f>
        <v>Vandalized</v>
      </c>
      <c r="K5" s="19" t="s">
        <v>39091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45958.89155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45958.89155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45958.89155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45958.89155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45958.89155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45958.89155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45958.89155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45958.89155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45958.89155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45958.89155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45958.89155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45958.89155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45958.89155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45958.89155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45958.89155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45958.89155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45958.89155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45958.89155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45958.89155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45958.89155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45958.89155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45958.89155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45958.89155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45958.89155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45958.89155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45958.89155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45958.89155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45958.89155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45958.89155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45958.89155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45958.89155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45958.89155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45958.89155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45958.89155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45958.89155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45958.89155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45958.89155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45958.89155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45958.89155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45958.89155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45958.89155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45958.89155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45958.89155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45958.89155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45958.89155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45958.89155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45958.89155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45958.89155</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45958.89155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45958.89155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45958.89155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45958.89155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45958.89155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45958.89155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45958.89155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45958.89155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45958.89155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45958.89155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45958.89155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45958.89155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45958.89155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45958.89155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45958.89155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45958.89155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45958.89155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45958.89155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45958.89155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45958.89155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45958.89155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45958.89155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45958.89155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45958.89155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45958.89155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45958.89155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45958.89155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45958.89155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45958.89155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45958.89155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45958.89155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45958.89155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45958.89155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45958.89155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45958.89155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45958.89155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45958.89155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45958.89155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45958.89155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45958.89155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45958.89155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45958.89155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45958.89155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45958.89155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45958.89155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45958.89155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45958.89155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45958.89155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45958.89155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45958.89155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45958.89155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45958.89155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45958.89155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45958.89155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45958.89155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45958.89155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45958.89155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45958.89155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45958.89155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45958.89155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45958.89155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45958.89155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45958.89155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45958.89155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45958.89155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45958.89155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45958.89155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45958.89155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45958.89155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45958.89155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45958.89155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45958.89155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45958.89155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45958.89155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45958.89155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45958.89155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45958.89155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45958.89155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45958.89155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45958.89155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45958.89155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45958.89155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45958.89155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45958.89155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45958.89155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45958.89155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45958.89155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45958.89155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45958.89155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45958.89155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45958.89155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45958.89155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45958.89155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45958.89155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45958.89155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45958.89155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45958.89155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45958.89155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45958.89155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45958.89155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45958.89155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45958.89155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45958.89155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45958.89155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45958.89155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45958.89155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45958.89155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45958.89155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45958.89155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45958.89155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45958.89155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45958.89155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45958.89155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45958.89155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45958.89155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45958.89155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45958.89155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45958.89155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45958.89155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45958.89155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45958.89155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45958.89155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45958.89155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45958.89155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45958.89155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45958.89155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45958.89155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45958.89155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45958.89155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45958.89155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45958.89155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45958.89155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45958.89155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45958.89155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45958.89155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45958.89155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45958.89155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45958.89155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45958.89155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45958.89155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45958.89155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45958.89155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45958.89155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45958.89155</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4" ca="1" si="0">IFERROR(NOW()-F2,"-")</f>
        <v>45958.89155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45958.89155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45958.89155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ref="G5:G67" ca="1" si="1">IFERROR(NOW()-F5,"-")</f>
        <v>45958.89155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45958.89155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45958.89155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45958.89155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45958.89155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45958.89155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45958.89155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45958.89155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45958.89155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45958.89155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45958.89155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45958.89155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45958.89155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45958.89155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45958.89155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45958.89155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45958.89155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45958.89155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45958.89155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45958.89155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45958.89155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45958.89155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45958.89155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45958.89155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45958.89155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45958.89155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45958.89155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45958.89155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45958.89155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45958.89155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45958.89155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45958.89155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45958.89155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45958.89155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45958.89155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45958.89155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45958.89155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45958.89155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45958.89155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45958.89155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45958.89155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45958.89155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45958.89155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45958.89155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45958.89155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45958.89155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45958.89155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45958.89155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45958.89155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45958.89155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45958.89155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45958.89155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45958.89155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45958.89155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45958.89155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45958.89155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45958.89155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45958.89155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45958.89155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45958.89155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45958.89155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45958.89155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45958.89155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ref="G68:G131" ca="1" si="2">IFERROR(NOW()-F68,"-")</f>
        <v>45958.89155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45958.89155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45958.89155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45958.89155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45958.89155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45958.89155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45958.89155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45958.89155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45958.89155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45958.89155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45958.89155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45958.89155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45958.89155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45958.89155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45958.89155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45958.89155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45958.89155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45958.89155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45958.89155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45958.89155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45958.89155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45958.89155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45958.89155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45958.89155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45958.89155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45958.89155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45958.89155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45958.89155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45958.89155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45958.89155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45958.89155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45958.89155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45958.89155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45958.89155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45958.89155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45958.89155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45958.89155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45958.89155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45958.89155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45958.89155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45958.89155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45958.89155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45958.89155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45958.89155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45958.89155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45958.89155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45958.89155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45958.89155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45958.89155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45958.89155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45958.89155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45958.89155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45958.89155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45958.89155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45958.89155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45958.89155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45958.89155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45958.89155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45958.89155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45958.89155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45958.89155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45958.89155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45958.89155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45958.89155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ref="G132:G195" ca="1" si="3">IFERROR(NOW()-F132,"-")</f>
        <v>45958.89155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45958.89155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45958.89155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45958.89155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45958.89155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45958.89155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45958.89155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45958.89155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45958.89155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45958.89155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45958.89155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45958.89155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45958.89155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45958.89155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45958.89155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45958.89155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45958.89155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45958.89155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45958.89155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45958.89155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45958.89155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45958.89155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45958.89155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45958.89155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45958.89155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45958.89155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45958.89155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45958.89155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45958.89155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45958.89155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45958.89155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45958.89155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45958.89155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45958.89155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45958.89155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45958.89155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45958.89155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45958.89155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45958.89155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45958.89155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45958.89155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45958.89155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45958.89155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45958.89155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45958.89155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45958.89155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45958.89155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45958.89155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45958.89155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45958.89155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45958.89155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45958.89155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45958.89155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45958.89155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45958.89155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45958.89155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45958.89155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45958.89155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45958.89155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45958.89155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45958.89155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45958.89155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45958.89155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45958.89155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ref="G196:G259" ca="1" si="4">IFERROR(NOW()-F196,"-")</f>
        <v>45958.89155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45958.89155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45958.89155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45958.89155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45958.89155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45958.89155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45958.89155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45958.89155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45958.89155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45958.89155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45958.89155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45958.89155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45958.89155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45958.89155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45958.89155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45958.89155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45958.89155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45958.89155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45958.89155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45958.89155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45958.89155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45958.89155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45958.89155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45958.89155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45958.89155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45958.89155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45958.89155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45958.89155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45958.89155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45958.89155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45958.89155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45958.89155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45958.89155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45958.89155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45958.89155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45958.89155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45958.89155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45958.89155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45958.89155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45958.89155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45958.89155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45958.89155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45958.89155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45958.89155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45958.89155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45958.89155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45958.89155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45958.89155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45958.89155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45958.89155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45958.89155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45958.89155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45958.89155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45958.89155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45958.89155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45958.89155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45958.89155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45958.89155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45958.89155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45958.89155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45958.89155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45958.89155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45958.89155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45958.89155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ref="G260:G323" ca="1" si="5">IFERROR(NOW()-F260,"-")</f>
        <v>45958.89155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45958.89155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45958.89155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45958.89155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45958.89155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45958.89155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45958.89155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45958.89155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45958.89155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45958.89155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45958.89155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45958.89155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45958.89155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45958.89155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45958.89155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45958.89155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45958.89155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45958.89155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45958.89155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45958.89155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45958.89155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45958.89155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45958.89155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45958.89155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45958.89155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45958.89155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45958.89155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45958.89155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45958.89155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45958.89155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45958.89155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45958.89155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45958.89155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45958.89155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45958.89155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45958.89155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45958.89155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45958.89155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45958.89155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45958.89155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45958.89155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45958.89155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45958.89155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45958.89155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45958.89155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45958.89155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45958.89155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45958.89155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45958.89155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45958.89155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45958.89155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45958.89155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45958.89155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45958.89155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45958.89155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45958.89155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45958.89155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45958.89155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45958.89155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45958.89155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45958.89155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45958.89155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45958.89155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45958.89155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ref="G324:G387" ca="1" si="6">IFERROR(NOW()-F324,"-")</f>
        <v>45958.89155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45958.89155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45958.89155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45958.89155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45958.89155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45958.89155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45958.89155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45958.89155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45958.89155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45958.89155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45958.89155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45958.89155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45958.89155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45958.89155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45958.89155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45958.89155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45958.89155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45958.89155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45958.89155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45958.89155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45958.89155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45958.89155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45958.89155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45958.89155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45958.89155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45958.89155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45958.89155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45958.89155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45958.89155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45958.89155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45958.89155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45958.89155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45958.89155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45958.89155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45958.89155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45958.89155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45958.89155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45958.89155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45958.89155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45958.89155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45958.89155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45958.89155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45958.89155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45958.89155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45958.89155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45958.89155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45958.89155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45958.89155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45958.89155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45958.89155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45958.89155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45958.89155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45958.89155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45958.89155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45958.89155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45958.89155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45958.89155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45958.89155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45958.89155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45958.89155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45958.89155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45958.89155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45958.89155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45958.89155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ref="G388:G451" ca="1" si="7">IFERROR(NOW()-F388,"-")</f>
        <v>45958.89155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45958.89155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45958.89155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45958.89155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45958.89155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45958.89155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45958.89155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45958.89155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45958.89155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45958.89155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45958.89155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45958.89155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45958.89155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45958.89155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45958.89155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45958.89155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45958.89155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45958.89155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45958.89155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45958.89155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45958.89155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45958.89155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45958.89155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45958.89155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45958.89155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45958.89155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45958.89155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45958.89155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45958.89155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45958.89155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45958.89155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45958.89155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45958.89155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45958.89155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45958.89155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45958.89155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45958.89155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45958.89155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45958.89155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45958.89155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45958.89155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45958.89155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45958.89155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45958.89155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45958.89155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45958.89155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45958.89155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45958.89155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45958.89155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45958.89155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45958.89155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45958.89155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45958.89155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45958.89155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45958.89155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45958.89155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45958.89155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45958.89155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45958.89155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45958.89155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45958.89155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45958.89155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45958.89155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45958.89155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ref="G452:G515" ca="1" si="8">IFERROR(NOW()-F452,"-")</f>
        <v>45958.89155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45958.89155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45958.89155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45958.89155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45958.89155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45958.89155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45958.89155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45958.89155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45958.89155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45958.89155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45958.89155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45958.89155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45958.89155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45958.89155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45958.89155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45958.89155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45958.89155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45958.89155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45958.89155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45958.89155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45958.89155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45958.89155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45958.89155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45958.89155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45958.89155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45958.89155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45958.89155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45958.89155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45958.89155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45958.89155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45958.89155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45958.89155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45958.89155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45958.89155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45958.89155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45958.89155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45958.89155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45958.89155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45958.89155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45958.89155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45958.89155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45958.89155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45958.89155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45958.89155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45958.89155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45958.89155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45958.89155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45958.89155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45958.89155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45958.89155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45958.89155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45958.89155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45958.89155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45958.89155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45958.89155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45958.89155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45958.89155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45958.89155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45958.89155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45958.89155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45958.89155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45958.89155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45958.89155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45958.89155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ref="G516:G579" ca="1" si="9">IFERROR(NOW()-F516,"-")</f>
        <v>45958.89155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45958.89155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45958.89155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45958.89155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45958.89155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45958.89155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45958.89155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45958.89155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45958.89155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45958.89155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45958.89155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45958.89155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45958.89155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45958.89155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45958.89155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45958.89155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45958.89155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45958.89155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45958.89155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45958.89155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45958.89155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45958.89155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45958.89155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45958.89155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45958.89155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45958.89155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45958.89155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45958.89155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45958.89155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45958.89155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45958.89155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45958.89155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45958.89155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45958.89155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45958.89155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45958.89155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45958.89155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45958.89155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45958.89155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45958.89155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45958.89155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45958.89155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45958.89155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45958.89155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45958.89155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45958.89155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45958.89155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45958.89155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45958.89155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45958.89155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45958.89155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45958.89155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45958.89155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45958.89155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45958.89155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45958.89155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45958.89155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45958.89155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45958.89155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45958.89155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45958.89155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45958.89155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45958.89155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45958.89155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ref="G580:G643" ca="1" si="10">IFERROR(NOW()-F580,"-")</f>
        <v>45958.89155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45958.89155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45958.89155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45958.89155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45958.89155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45958.89155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45958.89155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45958.89155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45958.89155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45958.89155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45958.89155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45958.89155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45958.89155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45958.89155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45958.89155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45958.89155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45958.89155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45958.89155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45958.89155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45958.89155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45958.89155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45958.89155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45958.89155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45958.89155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45958.89155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45958.89155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45958.89155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45958.89155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45958.89155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45958.89155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45958.89155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45958.89155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45958.89155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45958.89155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45958.89155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45958.89155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45958.89155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45958.89155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45958.89155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45958.89155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45958.89155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45958.89155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45958.89155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45958.89155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45958.89155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45958.89155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45958.89155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45958.89155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45958.89155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45958.89155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45958.89155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45958.89155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45958.89155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45958.89155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45958.89155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45958.89155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45958.89155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45958.89155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45958.89155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45958.89155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45958.89155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45958.89155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45958.89155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45958.89155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ref="G644:G707" ca="1" si="11">IFERROR(NOW()-F644,"-")</f>
        <v>45958.89155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45958.89155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45958.89155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45958.89155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45958.89155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45958.89155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45958.89155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45958.89155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45958.89155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45958.89155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45958.89155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45958.89155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45958.89155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45958.89155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45958.89155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45958.89155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45958.89155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45958.89155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45958.89155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45958.89155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45958.89155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45958.89155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45958.89155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45958.89155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45958.89155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45958.89155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45958.89155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45958.89155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45958.89155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45958.89155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45958.89155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45958.89155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45958.89155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45958.89155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45958.89155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45958.89155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45958.89155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45958.89155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45958.89155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45958.89155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45958.89155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45958.89155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45958.89155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45958.89155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45958.89155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45958.89155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45958.89155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45958.89155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45958.89155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45958.89155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45958.89155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45958.89155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45958.89155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45958.89155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45958.89155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45958.89155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45958.89155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45958.89155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45958.89155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45958.89155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45958.89155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45958.89155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45958.89155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45958.89155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ref="G708:G771" ca="1" si="12">IFERROR(NOW()-F708,"-")</f>
        <v>45958.89155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45958.89155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45958.89155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45958.89155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45958.89155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45958.89155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45958.89155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45958.89155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45958.89155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45958.89155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45958.89155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45958.89155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45958.89155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45958.89155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45958.89155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45958.89155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45958.89155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45958.89155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45958.89155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45958.89155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45958.89155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45958.89155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45958.89155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45958.89155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45958.89155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45958.89155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45958.89155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45958.89155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45958.89155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45958.89155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45958.89155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45958.89155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45958.89155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45958.89155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45958.89155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45958.89155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45958.89155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45958.89155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45958.89155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45958.89155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45958.89155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45958.89155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45958.89155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45958.89155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45958.89155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45958.89155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45958.89155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45958.89155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45958.89155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45958.89155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45958.89155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45958.89155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45958.89155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45958.89155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45958.89155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45958.89155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45958.89155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45958.89155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45958.89155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45958.89155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45958.89155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45958.89155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45958.89155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45958.89155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ref="G772:G835" ca="1" si="13">IFERROR(NOW()-F772,"-")</f>
        <v>45958.89155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45958.89155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45958.89155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45958.89155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45958.89155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45958.89155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45958.89155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45958.89155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45958.89155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45958.89155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45958.89155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45958.89155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45958.89155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45958.89155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45958.89155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45958.89155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45958.89155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45958.89155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45958.89155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45958.89155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45958.89155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45958.89155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45958.89155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45958.89155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45958.89155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45958.89155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45958.89155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45958.89155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45958.89155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45958.89155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45958.89155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45958.89155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45958.89155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45958.89155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45958.89155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45958.89155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45958.89155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45958.89155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45958.89155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45958.89155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45958.89155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45958.89155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45958.89155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45958.89155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45958.89155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45958.89155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45958.89155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45958.89155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45958.89155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45958.89155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45958.89155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45958.89155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45958.89155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45958.89155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45958.89155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45958.89155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45958.89155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45958.89155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45958.89155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45958.89155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45958.89155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45958.89155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45958.89155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45958.89155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ref="G836:G899" ca="1" si="14">IFERROR(NOW()-F836,"-")</f>
        <v>45958.89155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45958.89155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45958.89155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45958.89155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45958.89155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45958.89155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45958.89155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45958.89155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45958.89155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45958.89155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45958.89155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45958.89155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45958.89155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45958.89155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45958.89155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45958.89155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45958.89155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45958.89155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45958.89155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45958.89155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45958.89155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45958.89155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45958.89155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45958.89155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45958.89155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45958.89155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45958.89155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45958.89155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45958.89155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45958.89155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45958.89155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45958.89155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45958.89155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45958.89155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45958.89155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45958.89155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45958.89155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45958.89155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45958.89155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45958.89155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45958.89155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45958.89155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45958.89155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45958.89155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45958.89155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45958.89155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45958.89155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45958.89155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45958.89155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45958.89155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45958.89155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45958.89155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45958.89155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45958.89155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45958.89155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45958.89155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45958.89155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45958.89155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45958.89155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45958.89155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45958.89155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45958.89155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45958.89155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45958.89155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ref="G900:G963" ca="1" si="15">IFERROR(NOW()-F900,"-")</f>
        <v>45958.89155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45958.89155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45958.89155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45958.89155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45958.89155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45958.89155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45958.89155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45958.89155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45958.89155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45958.89155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45958.89155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45958.89155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45958.89155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45958.89155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45958.89155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45958.89155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45958.89155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45958.89155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45958.89155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45958.89155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45958.89155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45958.89155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45958.89155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45958.89155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45958.89155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45958.89155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45958.89155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45958.89155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45958.89155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45958.89155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45958.89155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45958.89155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45958.89155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45958.89155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45958.89155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45958.89155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45958.89155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45958.89155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45958.89155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45958.89155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45958.89155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45958.89155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45958.89155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45958.89155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45958.89155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45958.89155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45958.89155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45958.89155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45958.89155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45958.89155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45958.89155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45958.89155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45958.89155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45958.89155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45958.89155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45958.89155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45958.89155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45958.89155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45958.89155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45958.89155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45958.89155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45958.89155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45958.89155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45958.89155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ref="G964:G1027" ca="1" si="16">IFERROR(NOW()-F964,"-")</f>
        <v>45958.89155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45958.89155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45958.89155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45958.89155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45958.89155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45958.89155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45958.89155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45958.89155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45958.89155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45958.89155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45958.89155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45958.89155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45958.89155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45958.89155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45958.89155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45958.89155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45958.89155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45958.89155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45958.89155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45958.89155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45958.89155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45958.89155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45958.89155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45958.89155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45958.89155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45958.89155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45958.89155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45958.89155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45958.89155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45958.89155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45958.89155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45958.89155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45958.89155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45958.89155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45958.89155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45958.89155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45958.89155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45958.89155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45958.89155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45958.89155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45958.89155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45958.89155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45958.89155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45958.89155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45958.89155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45958.89155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45958.89155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45958.89155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45958.89155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45958.89155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45958.89155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45958.89155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45958.89155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45958.89155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45958.89155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45958.89155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45958.89155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45958.89155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45958.89155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45958.89155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45958.89155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45958.89155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45958.89155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45958.89155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ref="G1028:G1091" ca="1" si="17">IFERROR(NOW()-F1028,"-")</f>
        <v>45958.89155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45958.89155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45958.89155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45958.89155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45958.89155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45958.89155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45958.89155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45958.89155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45958.89155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45958.89155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45958.89155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45958.89155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45958.89155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45958.89155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45958.89155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45958.89155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45958.89155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45958.89155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45958.89155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45958.89155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45958.89155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45958.89155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45958.89155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45958.89155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45958.89155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45958.89155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45958.89155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45958.89155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45958.89155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45958.89155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45958.89155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45958.89155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45958.89155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45958.89155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45958.89155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45958.89155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45958.89155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45958.89155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45958.89155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45958.89155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45958.89155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45958.89155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45958.89155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45958.89155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45958.89155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45958.89155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45958.89155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45958.89155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45958.89155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45958.89155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45958.89155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45958.89155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45958.89155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45958.89155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45958.89155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45958.89155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45958.89155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45958.89155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45958.89155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45958.89155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45958.89155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45958.89155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45958.89155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45958.89155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ref="G1092:G1106" ca="1" si="18">IFERROR(NOW()-F1092,"-")</f>
        <v>45958.89155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45958.89155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45958.89155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45958.89155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45958.89155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45958.89155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45958.89155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45958.89155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45958.89155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45958.89155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45958.89155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45958.89155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45958.89155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45958.89155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45958.89155</v>
      </c>
      <c r="H1106" s="22"/>
      <c r="I1106" s="19" t="str">
        <f>IFERROR(VLOOKUP(D1106,DB!A:F,6,0),"")</f>
        <v/>
      </c>
      <c r="J1106" s="18" t="str">
        <f>IFERROR(VLOOKUP(D1106,DB!A:G,7,0),"")</f>
        <v/>
      </c>
      <c r="K1106" s="46"/>
      <c r="L1106" s="23" t="str">
        <f>IFERROR(VLOOKUP(D1106,DB!A:I,9,0),"")</f>
        <v/>
      </c>
    </row>
  </sheetData>
  <dataValidations count="2">
    <dataValidation allowBlank="1" showInputMessage="1" showErrorMessage="1" sqref="E1" xr:uid="{5914219A-CB83-432D-936A-CC0CB6F3982A}"/>
    <dataValidation type="list" allowBlank="1" showInputMessage="1" showErrorMessage="1" sqref="E2:E110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255.41083240740409</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v>45958.875694444447</v>
      </c>
      <c r="G3" s="124">
        <f ca="1">IFERROR(NOW()-F3,"")</f>
        <v>1.5855555553571321E-2</v>
      </c>
      <c r="H3" s="123">
        <v>45958.746076388888</v>
      </c>
      <c r="I3" s="119" t="str">
        <f>IFERROR(VLOOKUP(D3,DB!A:F,6,0),"")</f>
        <v>SCECO</v>
      </c>
      <c r="J3" s="119" t="str">
        <f>IFERROR(VLOOKUP(D3,DB!A:G,7,0),"")</f>
        <v>Dead</v>
      </c>
      <c r="K3" s="125" t="s">
        <v>39095</v>
      </c>
      <c r="L3" s="121" t="str">
        <f>IFERROR(VLOOKUP(D3,DB!A:I,9,0),"")</f>
        <v>Latis</v>
      </c>
    </row>
    <row r="4" spans="1:16" ht="15" customHeight="1">
      <c r="A4" s="119"/>
      <c r="B4" s="119" t="str">
        <f>IFERROR(VLOOKUP(D4,DB!A:K,11,0),"")</f>
        <v/>
      </c>
      <c r="C4" s="120"/>
      <c r="D4" s="94"/>
      <c r="E4" s="98"/>
      <c r="F4" s="123"/>
      <c r="G4" s="124">
        <f ca="1">IFERROR(NOW()-F4,"")</f>
        <v>45958.89155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45958.89155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45958.89155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45958.89155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45958.89155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45958.89155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45958.89155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45958.89155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45958.89155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45958.89155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45958.89155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45958.89155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45958.89155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45958.89155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45958.89155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45958.89155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45958.89155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45958.89155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45958.89155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45958.89155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45958.89155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45958.89155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45958.89155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45958.89155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45958.89155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45958.89155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45958.89155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45958.89155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45958.89155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45958.89155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45958.89155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45958.89155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45958.89155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45958.89155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45958.89155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45958.89155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45958.89155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45958.89155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45958.89155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45958.89155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45958.89155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45958.89155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45958.89155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45958.89155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45958.89155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45958.89155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45958.89155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45958.89155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45958.89155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45958.89155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45958.89155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45958.89155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45958.89155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45958.89155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45958.89155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45958.89155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45958.89155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45958.89155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45958.89155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45958.89155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45958.89155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45958.89155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45958.89155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45958.89155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45958.89155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45958.89155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45958.89155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45958.89155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45958.89155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45958.89155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45958.89155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45958.89155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45958.89155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45958.89155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45958.89155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45958.89155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45958.89155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45958.89155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45958.89155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45958.89155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45958.89155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45958.89155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45958.89155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45958.89155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45958.89155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45958.89155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45958.89155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45958.89155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45958.89155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45958.89155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45958.89155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45958.89155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45958.89155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45958.89155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45958.89155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45958.89155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45958.89155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45958.89155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45958.89155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45958.89155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45958.89155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45958.89155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45958.89155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45958.89155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45958.89155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45958.89155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45958.89155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45958.89155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45958.89155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45958.89155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45958.89155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45958.89155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45958.89155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45958.89155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45958.89155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45958.89155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45958.89155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45958.89155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45958.89155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45958.89155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45958.89155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45958.89155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45958.89155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45958.89155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45958.89155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45958.89155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45958.89155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45958.89155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45958.89155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45958.89155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45958.89155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45958.89155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45958.89155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45958.89155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45958.89155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45958.89155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45958.89155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45958.89155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45958.89155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45958.89155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45958.89155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45958.89155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45958.89155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45958.89155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45958.89155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45958.89155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45958.89155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45958.89155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45958.89155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45958.89155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45958.89155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45958.89155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45958.89155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45958.89155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45958.89155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45958.89155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45958.89155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45958.89155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45958.89155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45958.89155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45958.89155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45958.89155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45958.89155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45958.89155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45958.89155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45958.89155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45958.89155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45958.89155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45958.89155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45958.89155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45958.89155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45958.89155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45958.89155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45958.89155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45958.89155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45958.89155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45958.89155</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45958.89155</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F12" sqref="F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67.059489814811968</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39083</v>
      </c>
      <c r="F3" s="38">
        <v>45926.188877314817</v>
      </c>
      <c r="G3" s="144">
        <f t="shared" ref="G3" ca="1" si="0">IFERROR(NOW()-F3,"")</f>
        <v>32.702672685183643</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39083</v>
      </c>
      <c r="F4" s="153">
        <v>45948.661111111112</v>
      </c>
      <c r="G4" s="154">
        <f ca="1">IFERROR(NOW()-F4,"")</f>
        <v>10.230438888887875</v>
      </c>
      <c r="H4" s="153">
        <v>45948.661111111112</v>
      </c>
      <c r="I4" s="152" t="str">
        <f>IFERROR(VLOOKUP(D4,DB!A:F,6,0),"")</f>
        <v>SCECO</v>
      </c>
      <c r="J4" s="152" t="str">
        <f>IFERROR(VLOOKUP(D4,DB!A:G,7,0),"")</f>
        <v>Dead</v>
      </c>
      <c r="K4" s="152" t="s">
        <v>39101</v>
      </c>
      <c r="L4" s="152" t="str">
        <f>IFERROR(VLOOKUP(D4,DB!A:I,9,0),"")</f>
        <v>Latis</v>
      </c>
    </row>
    <row r="5" spans="1:13" ht="15">
      <c r="A5" s="152" t="s">
        <v>39102</v>
      </c>
      <c r="B5" s="152" t="str">
        <f>IFERROR(VLOOKUP(D5,DB!A:K,11,0),"")</f>
        <v>R5</v>
      </c>
      <c r="C5" s="152">
        <v>1</v>
      </c>
      <c r="D5" s="152" t="s">
        <v>36610</v>
      </c>
      <c r="E5" s="152" t="s">
        <v>38998</v>
      </c>
      <c r="F5" s="153">
        <v>45958.860925925925</v>
      </c>
      <c r="G5" s="154">
        <f ca="1">IFERROR(NOW()-F5,"")</f>
        <v>3.0624074075603858E-2</v>
      </c>
      <c r="H5" s="153">
        <v>45958.839675925927</v>
      </c>
      <c r="I5" s="152" t="str">
        <f>IFERROR(VLOOKUP(D5,DB!A:F,6,0),"")</f>
        <v>Generator-SG</v>
      </c>
      <c r="J5" s="152" t="str">
        <f>IFERROR(VLOOKUP(D5,DB!A:G,7,0),"")</f>
        <v>Vandalized</v>
      </c>
      <c r="K5" s="152" t="s">
        <v>39103</v>
      </c>
      <c r="L5" s="152" t="str">
        <f>IFERROR(VLOOKUP(D5,DB!A:I,9,0),"")</f>
        <v>Latis</v>
      </c>
    </row>
    <row r="6" spans="1:13" ht="15">
      <c r="A6" s="152"/>
      <c r="B6" s="152" t="str">
        <f>IFERROR(VLOOKUP(D6,DB!A:K,11,0),"")</f>
        <v/>
      </c>
      <c r="C6" s="152"/>
      <c r="D6" s="169"/>
      <c r="E6" s="152"/>
      <c r="F6" s="153"/>
      <c r="G6" s="154">
        <f ca="1">IFERROR(NOW()-F6,"")</f>
        <v>45958.89155</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45958.89155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45958.89155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45958.89155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45958.89155</v>
      </c>
      <c r="H10" s="153"/>
      <c r="I10" s="152" t="str">
        <f>IFERROR(VLOOKUP(D10,DB!A:F,6,0),"")</f>
        <v/>
      </c>
      <c r="J10" s="152" t="str">
        <f>IFERROR(VLOOKUP(D10,DB!A:G,7,0),"")</f>
        <v/>
      </c>
      <c r="K10" s="152"/>
      <c r="L10" s="152" t="str">
        <f>IFERROR(VLOOKUP(D10,DB!A:I,9,0),"")</f>
        <v/>
      </c>
    </row>
    <row r="11" spans="1:13" ht="30.75">
      <c r="A11" s="152"/>
      <c r="B11" s="152" t="str">
        <f>IFERROR(VLOOKUP(D11,DB!A:K,11,0),"")</f>
        <v/>
      </c>
      <c r="C11" s="152"/>
      <c r="D11" s="152"/>
      <c r="E11" s="152"/>
      <c r="F11" s="153"/>
      <c r="G11" s="154">
        <f ca="1">IFERROR(NOW()-F11,"")</f>
        <v>45958.89155</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45958.89155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45958.89155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45958.89155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45958.89155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45958.89155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45958.89155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45958.89155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45958.89155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45958.89155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45958.89155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45958.89155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45958.89155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45958.89155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45958.89155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45958.89155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45958.89155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45958.89155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45958.89155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45958.89155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45958.89155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45958.89155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45958.89155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45958.89155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45958.89155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45958.89155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45958.89155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45958.89155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45958.89155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45958.89155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45958.89155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45958.89155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45958.89155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45958.89155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45958.89155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45958.89155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45958.89155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45958.89155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45958.89155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45958.89155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45958.89155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45958.89155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45958.89155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45958.89155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45958.89155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45958.89155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45958.89155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45958.89155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45958.89155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45958.89155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45958.89155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45958.89155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45958.89155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45958.89155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45958.89155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45958.89155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45958.89155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45958.89155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45958.89155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45958.89155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45958.89155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45958.89155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45958.89155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45958.89155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45958.89155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45958.89155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45958.89155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45958.89155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45958.89155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45958.89155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45958.89155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45958.89155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45958.89155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45958.89155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45958.89155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45958.89155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45958.89155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45958.89155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45958.89155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45958.89155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45958.89155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45958.89155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45958.89155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45958.89155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45958.89155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45958.89155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45958.89155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45958.89155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45958.89155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45958.89155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45958.89155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45958.89155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45958.89155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45958.89155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45958.89155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45958.89155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45958.89155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45958.89155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45958.89155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45958.89155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45958.89155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45958.89155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45958.89155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45958.89155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45958.89155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45958.89155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45958.89155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45958.89155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45958.89155</v>
      </c>
      <c r="H119" s="153"/>
      <c r="I119" s="152" t="str">
        <f>IFERROR(VLOOKUP(D119,DB!A:F,6,0),"")</f>
        <v/>
      </c>
      <c r="J119" s="152" t="str">
        <f>IFERROR(VLOOKUP(D119,DB!A:G,7,0),"")</f>
        <v/>
      </c>
      <c r="K119" s="152"/>
      <c r="L119" s="152" t="str">
        <f>IFERROR(VLOOKUP(D119,DB!A:I,9,0),"")</f>
        <v/>
      </c>
    </row>
    <row r="120" spans="1:12" ht="15">
      <c r="A120" s="158"/>
      <c r="B120" s="158" t="str">
        <f>IFERROR(VLOOKUP(D120,DB!A:K,11,0),"")</f>
        <v/>
      </c>
      <c r="C120" s="158"/>
      <c r="D120" s="158"/>
      <c r="E120" s="158"/>
      <c r="F120" s="159"/>
      <c r="G120" s="160">
        <f ca="1">IFERROR(NOW()-F120,"")</f>
        <v>45958.89155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45958.89155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45958.89155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45958.89155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45958.89155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45958.89155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45958.89155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45958.89155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45958.89155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45958.89155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45958.89155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45958.89155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45958.89155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45958.89155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45958.89155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45958.89155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45958.89155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45958.89155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45958.89155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45958.89155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45958.89155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45958.89155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45958.89155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45958.89155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45958.89155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45958.89155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45958.89155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45958.89155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45958.89155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45958.89155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45958.89155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45958.89155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45958.89155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45958.89155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45958.89155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45958.89155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45958.89155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45958.89155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45958.89155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45958.89155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45958.89155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45958.89155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45958.89155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45958.89155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45958.89155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45958.89155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45958.89155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45958.89155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45958.89155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45958.89155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45958.89155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45958.89155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45958.89155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45958.89155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45958.89155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45958.89155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45958.89155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45958.89155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45958.89155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45958.89155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45958.89155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45958.89155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45958.89155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45958.89155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45958.89155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45958.89155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45958.89155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45958.89155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45958.89155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45958.89155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45958.89155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45958.89155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45958.89155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45958.89155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45958.89155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45958.89155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45958.89155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45958.89155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45958.89155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45958.89155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45958.89155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45958.89155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45958.89155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45958.89155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45958.89155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45958.89155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45958.89155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45958.89155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45958.89155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45958.89155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45958.89155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45958.89155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45958.89155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45958.89155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45958.89155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45958.89155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45958.89155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45958.89155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45958.89155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45958.89155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45958.89155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45958.89155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45958.89155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45958.89155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45958.89155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45958.89155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45958.89155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45958.89155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45958.89155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45958.89155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45958.89155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45958.89155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45958.89155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45958.89155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45958.89155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45958.89155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45958.89155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45958.89155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45958.89155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45958.89155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45958.89155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45958.89155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45958.89155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45958.89155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45958.89155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45958.89155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45958.89155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45958.89155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45958.89155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45958.89155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45958.89155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45958.89155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45958.89155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45958.89155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45958.89155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45958.89155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45958.89155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45958.89155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45958.89155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45958.89155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45958.89155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45958.89155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45958.89155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45958.89155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45958.89155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45958.89155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45958.89155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45958.89155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45958.89155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45958.89155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45958.89155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45958.89155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45958.89155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45958.89155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45958.89155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45958.89155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45958.89155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45958.89155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45958.89155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45958.89155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45958.89155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45958.89155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45958.89155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45958.89155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45958.89155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45958.89155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45958.89155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45958.89155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45958.89155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45958.89155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45958.89155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45958.89155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45958.89155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45958.89155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45958.89155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45958.89155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45958.89155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45958.89155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45958.89155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45958.89155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45958.89155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45958.89155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45958.89155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45958.89155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45958.89155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45958.89155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45958.89155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45958.89155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45958.89155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45958.89155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45958.89155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45958.89155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45958.89155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45958.89155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45958.89155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45958.89155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45958.89155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45958.89155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45958.89155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45958.89155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45958.89155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45958.89155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45958.89155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45958.89155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45958.89155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45958.89155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45958.89155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45958.89155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45958.89155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45958.89155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45958.89155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45958.89155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45958.89155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45958.89155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45958.89155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45958.89155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45958.89155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45958.89155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45958.89155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45958.89155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45958.89155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45958.89155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45958.89155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45958.89155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45958.89155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45958.89155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45958.89155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45958.89155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45958.89155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45958.89155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45958.89155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45958.89155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45958.89155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45958.89155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45958.89155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45958.89155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45958.89155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45958.89155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45958.89155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45958.89155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45958.89155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45958.89155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45958.89155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45958.89155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45958.89155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45958.89155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45958.89155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45958.89155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45958.89155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45958.89155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45958.89155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45958.89155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45958.89155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45958.89155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45958.89155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45958.89155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45958.89155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45958.89155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45958.89155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45958.89155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45958.89155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45958.89155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45958.89155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45958.89155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45958.89155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45958.89155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45958.89155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45958.89155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45958.89155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45958.89155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45958.89155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45958.89155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45958.89155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45958.89155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45958.89155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45958.89155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45958.89155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45958.89155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45958.89155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45958.89155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45958.89155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45958.89155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45958.89155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45958.89155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45958.89155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45958.89155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45958.89155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45958.89155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45958.89155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45958.89155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45958.89155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45958.89155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45958.89155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45958.89155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45958.89155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45958.89155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45958.89155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45958.89155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45958.89155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45958.89155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45958.89155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45958.89155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45958.89155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45958.89155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45958.89155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45958.89155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45958.89155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45958.89155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45958.89155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45958.89155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45958.89155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45958.89155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45958.89155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45958.89155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45958.89155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45958.89155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45958.89155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45958.89155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45958.89155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45958.89155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45958.89155</v>
      </c>
      <c r="H440" s="159"/>
      <c r="I440" s="158" t="str">
        <f>IFERROR(VLOOKUP(D440,DB!A:F,6,0),"")</f>
        <v/>
      </c>
      <c r="J440" s="158" t="str">
        <f>IFERROR(VLOOKUP(D440,DB!A:G,7,0),"")</f>
        <v/>
      </c>
      <c r="K440" s="158"/>
      <c r="L440" s="158" t="str">
        <f>IFERROR(VLOOKUP(D440,DB!A:I,9,0),"")</f>
        <v/>
      </c>
    </row>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50" ht="15"/>
    <row r="551" ht="15"/>
    <row r="553" ht="15"/>
    <row r="554" ht="15"/>
    <row r="555" ht="15"/>
    <row r="556" ht="15"/>
    <row r="558" ht="15"/>
    <row r="559" ht="15"/>
    <row r="566" ht="15"/>
    <row r="567" ht="15"/>
    <row r="568" ht="15"/>
    <row r="569" ht="15"/>
    <row r="570" ht="15"/>
    <row r="571" ht="15"/>
    <row r="574" ht="15"/>
    <row r="575" ht="15"/>
    <row r="576" ht="15"/>
    <row r="577" ht="15"/>
    <row r="578" ht="15"/>
    <row r="579" ht="15"/>
    <row r="580" ht="15"/>
    <row r="581" ht="15"/>
    <row r="582" ht="15"/>
    <row r="583" ht="15"/>
    <row r="584" ht="15"/>
    <row r="585"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1" ht="15"/>
    <row r="642" ht="15"/>
    <row r="679" ht="15"/>
    <row r="680" ht="15"/>
    <row r="681" ht="15"/>
    <row r="682" ht="15"/>
    <row r="683" ht="15"/>
    <row r="684" ht="15"/>
    <row r="685" ht="15"/>
    <row r="686" ht="15"/>
    <row r="687" ht="15"/>
    <row r="688"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1" ht="15"/>
    <row r="773" ht="15"/>
    <row r="774"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978" ht="15"/>
    <row r="979" ht="15"/>
    <row r="980" ht="15"/>
    <row r="981" ht="15"/>
    <row r="982" ht="15"/>
    <row r="983" ht="15"/>
    <row r="989" ht="15"/>
    <row r="990" ht="15"/>
    <row r="991" ht="15"/>
    <row r="992" ht="15"/>
    <row r="993" ht="15"/>
    <row r="994" ht="15"/>
    <row r="995"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6" ht="15"/>
    <row r="1047" ht="15"/>
    <row r="1053" ht="15"/>
    <row r="1054" ht="15"/>
    <row r="1056" ht="15"/>
    <row r="1057" ht="15"/>
    <row r="1058" ht="15"/>
    <row r="1059" ht="15"/>
    <row r="1060" ht="15"/>
    <row r="1061" ht="15"/>
    <row r="1062" ht="15"/>
    <row r="1064" ht="15"/>
    <row r="1065" ht="15"/>
    <row r="1066"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0" ht="15"/>
    <row r="1161"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201" ht="15"/>
    <row r="1202" ht="15"/>
    <row r="1205" ht="15"/>
    <row r="1206" ht="15"/>
    <row r="1207" ht="15"/>
    <row r="1208" ht="15"/>
    <row r="1209" ht="15"/>
    <row r="1210" ht="15"/>
    <row r="1211" ht="15"/>
    <row r="1212" ht="15"/>
    <row r="1215" ht="15"/>
    <row r="1216" ht="15"/>
    <row r="1217" ht="15"/>
    <row r="1218" ht="15"/>
    <row r="1219" ht="15"/>
    <row r="1220" ht="15"/>
    <row r="1221" ht="15"/>
    <row r="1222" ht="15"/>
    <row r="1223" ht="15"/>
    <row r="1224" ht="15"/>
    <row r="1225" ht="15"/>
    <row r="1226" ht="15"/>
    <row r="1228" ht="15"/>
    <row r="1229" ht="15"/>
    <row r="1230" ht="15"/>
    <row r="1233" ht="15"/>
    <row r="1235" ht="15"/>
    <row r="1237" ht="15"/>
    <row r="1240" ht="15"/>
    <row r="1241" ht="15"/>
    <row r="1242" ht="15"/>
    <row r="1244" ht="15"/>
    <row r="1246" ht="15"/>
    <row r="1247" ht="15"/>
    <row r="1248" ht="15"/>
    <row r="1249" ht="15"/>
    <row r="1250" ht="15"/>
    <row r="1252" ht="15"/>
    <row r="1253" ht="15"/>
    <row r="1254" ht="15"/>
    <row r="1255" ht="15"/>
    <row r="1257" ht="15"/>
    <row r="1259" ht="15"/>
    <row r="1260" ht="15"/>
    <row r="1262" ht="15"/>
    <row r="1263" ht="15"/>
    <row r="1264" ht="15"/>
    <row r="1265" ht="15"/>
    <row r="1267" ht="15"/>
    <row r="1269" ht="15"/>
    <row r="1270" ht="15"/>
    <row r="1271" ht="15"/>
    <row r="1272" ht="15"/>
    <row r="1274" ht="15"/>
    <row r="1275" ht="15"/>
    <row r="1276" ht="15"/>
    <row r="1277" ht="15"/>
    <row r="1278" ht="15"/>
    <row r="1279" ht="15"/>
    <row r="1280" ht="15"/>
    <row r="1283" ht="15"/>
    <row r="1285" ht="15"/>
    <row r="1286" ht="15"/>
    <row r="1287" ht="15"/>
    <row r="1288" ht="15"/>
    <row r="1289" ht="15"/>
    <row r="1290" ht="15"/>
    <row r="1291" ht="15"/>
    <row r="1292" ht="15"/>
    <row r="1295" ht="15"/>
    <row r="1296" ht="15"/>
    <row r="1298" ht="15"/>
    <row r="1300" ht="15"/>
    <row r="1301" ht="15"/>
    <row r="1302" ht="15"/>
    <row r="1305" ht="15"/>
    <row r="1306" ht="15"/>
  </sheetData>
  <dataValidations count="2">
    <dataValidation allowBlank="1" showInputMessage="1" showErrorMessage="1" sqref="E1" xr:uid="{920C6338-E771-4DAE-8C89-92A9093EA4DE}"/>
    <dataValidation type="list" allowBlank="1" showInputMessage="1" showErrorMessage="1" sqref="E2:E44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39104</v>
      </c>
      <c r="B2" s="174" t="str">
        <f>IFERROR(VLOOKUP(D2,DB!A:K,11,0),"")</f>
        <v>R6</v>
      </c>
      <c r="C2" s="175">
        <v>1</v>
      </c>
      <c r="D2" s="174" t="s">
        <v>34942</v>
      </c>
      <c r="E2" s="106" t="s">
        <v>38998</v>
      </c>
      <c r="F2" s="176">
        <v>45958.779328703706</v>
      </c>
      <c r="G2" s="116">
        <f ca="1">IFERROR(NOW()-F2,"-")</f>
        <v>0.11222129629459232</v>
      </c>
      <c r="H2" s="176">
        <v>45958.773611111108</v>
      </c>
      <c r="I2" s="174" t="str">
        <f>IFERROR(VLOOKUP(D2,DB!A:F,6,0),"")</f>
        <v>Generator-SG</v>
      </c>
      <c r="J2" s="174" t="str">
        <f>IFERROR(VLOOKUP(D2,DB!A:G,7,0),"")</f>
        <v>Vandalized</v>
      </c>
      <c r="K2" s="177" t="s">
        <v>39105</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t="s">
        <v>39106</v>
      </c>
      <c r="B3" s="103" t="str">
        <f>IFERROR(VLOOKUP(D3,DB!A:K,11,0),"")</f>
        <v>R6</v>
      </c>
      <c r="C3" s="105">
        <v>1</v>
      </c>
      <c r="D3" s="103" t="s">
        <v>36685</v>
      </c>
      <c r="E3" s="106" t="s">
        <v>38998</v>
      </c>
      <c r="F3" s="107">
        <v>45958.833148148151</v>
      </c>
      <c r="G3" s="77">
        <f ca="1">IFERROR(NOW()-F3,"-")</f>
        <v>5.8401851849339437E-2</v>
      </c>
      <c r="H3" s="107">
        <v>45958.82708333333</v>
      </c>
      <c r="I3" s="103" t="str">
        <f>IFERROR(VLOOKUP(D3,DB!A:F,6,0),"")</f>
        <v>SCECO</v>
      </c>
      <c r="J3" s="102" t="str">
        <f>IFERROR(VLOOKUP(D3,DB!A:G,7,0),"")</f>
        <v>Dead</v>
      </c>
      <c r="K3" s="108" t="s">
        <v>39107</v>
      </c>
      <c r="L3" s="109" t="str">
        <f>IFERROR(VLOOKUP(D3,DB!A:I,9,0),"")</f>
        <v>Latis</v>
      </c>
    </row>
    <row r="4" spans="1:16383" ht="29.25" customHeight="1">
      <c r="A4" s="104"/>
      <c r="B4" s="103" t="str">
        <f>IFERROR(VLOOKUP(D4,DB!A:K,11,0),"")</f>
        <v/>
      </c>
      <c r="C4" s="105"/>
      <c r="D4" s="169"/>
      <c r="E4" s="106"/>
      <c r="F4" s="107"/>
      <c r="G4" s="77">
        <f ca="1">IFERROR(NOW()-F4,"-")</f>
        <v>45958.89155</v>
      </c>
      <c r="H4" s="107"/>
      <c r="I4" s="103" t="str">
        <f>IFERROR(VLOOKUP(D4,DB!A:F,6,0),"")</f>
        <v/>
      </c>
      <c r="J4" s="102" t="str">
        <f>IFERROR(VLOOKUP(D4,DB!A:G,7,0),"")</f>
        <v/>
      </c>
      <c r="K4" s="108"/>
      <c r="L4" s="109" t="str">
        <f>IFERROR(VLOOKUP(D4,DB!A:I,9,0),"")</f>
        <v/>
      </c>
    </row>
    <row r="5" spans="1:16383" ht="30" customHeight="1">
      <c r="A5" s="104"/>
      <c r="B5" s="103" t="str">
        <f>IFERROR(VLOOKUP(D5,DB!A:K,11,0),"")</f>
        <v/>
      </c>
      <c r="C5" s="105"/>
      <c r="D5" s="169"/>
      <c r="E5" s="106"/>
      <c r="F5" s="107"/>
      <c r="G5" s="77">
        <f ca="1">IFERROR(NOW()-F5,"-")</f>
        <v>45958.89155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45958.89155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45958.89155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45958.89155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45958.89155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45958.89155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45958.89155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45958.89155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45958.89155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45958.89155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45958.89155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45958.89155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45958.89155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45958.89155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45958.89155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45958.89155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45958.89155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45958.89155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45958.89155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45958.89155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45958.89155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45958.89155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45958.89155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45958.89155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45958.89155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45958.89155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45958.89155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45958.89155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45958.89155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45958.89155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45958.89155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45958.89155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45958.89155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45958.89155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45958.89155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45958.89155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45958.89155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45958.89155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45958.89155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45958.89155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45958.89155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45958.89155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45958.89155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45958.89155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45958.89155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45958.89155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45958.89155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45958.89155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45958.89155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45958.89155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45958.89155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45958.89155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45958.89155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45958.89155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45958.89155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45958.89155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45958.89155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45958.89155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45958.89155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45958.89155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45958.89155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45958.89155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45958.89155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45958.89155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45958.89155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45958.89155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45958.89155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45958.89155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45958.89155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45958.89155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45958.89155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45958.89155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45958.89155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45958.89155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45958.89155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45958.89155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45958.89155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45958.89155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45958.89155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45958.89155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45958.89155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45958.89155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45958.89155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45958.89155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45958.89155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45958.89155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45958.89155</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2025-10-28T18:25:46Z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